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90" windowHeight="10050" firstSheet="1" activeTab="1"/>
  </bookViews>
  <sheets>
    <sheet name="000000" sheetId="1" state="veryHidden" r:id="rId1"/>
    <sheet name="(1)" sheetId="2" r:id="rId2"/>
  </sheets>
  <definedNames>
    <definedName name="_xlnm.Print_Area" localSheetId="1">'(1)'!$A$1:$CA$43</definedName>
    <definedName name="_xlnm.Print_Titles" localSheetId="1">'(1)'!$A:$B</definedName>
  </definedNames>
  <calcPr fullCalcOnLoad="1"/>
</workbook>
</file>

<file path=xl/comments2.xml><?xml version="1.0" encoding="utf-8"?>
<comments xmlns="http://schemas.openxmlformats.org/spreadsheetml/2006/main">
  <authors>
    <author>SS09010117</author>
  </authors>
  <commentList>
    <comment ref="BO40" authorId="0">
      <text>
        <r>
          <rPr>
            <b/>
            <sz val="9"/>
            <rFont val="ＭＳ Ｐゴシック"/>
            <family val="3"/>
          </rPr>
          <t>団体数でカウントしているので、事業数と一致しない。</t>
        </r>
      </text>
    </comment>
    <comment ref="BN40" authorId="0">
      <text>
        <r>
          <rPr>
            <b/>
            <sz val="9"/>
            <rFont val="ＭＳ Ｐゴシック"/>
            <family val="3"/>
          </rPr>
          <t>団体数でカウントしているので、事業数と一致しない。</t>
        </r>
      </text>
    </comment>
    <comment ref="BP40" authorId="0">
      <text>
        <r>
          <rPr>
            <b/>
            <sz val="9"/>
            <rFont val="ＭＳ Ｐゴシック"/>
            <family val="3"/>
          </rPr>
          <t>団体数でカウントしているので、事業数と一致しない。</t>
        </r>
      </text>
    </comment>
    <comment ref="BQ40" authorId="0">
      <text>
        <r>
          <rPr>
            <b/>
            <sz val="9"/>
            <rFont val="ＭＳ Ｐゴシック"/>
            <family val="3"/>
          </rPr>
          <t>団体数でカウントしているので、事業数と一致しない。</t>
        </r>
      </text>
    </comment>
    <comment ref="BR40" authorId="0">
      <text>
        <r>
          <rPr>
            <b/>
            <sz val="9"/>
            <rFont val="ＭＳ Ｐゴシック"/>
            <family val="3"/>
          </rPr>
          <t>団体数でカウントしているので、事業数と一致しない。</t>
        </r>
      </text>
    </comment>
  </commentList>
</comments>
</file>

<file path=xl/sharedStrings.xml><?xml version="1.0" encoding="utf-8"?>
<sst xmlns="http://schemas.openxmlformats.org/spreadsheetml/2006/main" count="133" uniqueCount="58">
  <si>
    <t>1　総収益</t>
  </si>
  <si>
    <t>2　総費用</t>
  </si>
  <si>
    <t>　ア 営業収益</t>
  </si>
  <si>
    <t>　　　うち料金収入</t>
  </si>
  <si>
    <t>　ア 営業費用</t>
  </si>
  <si>
    <t>　　　うち職員給与費</t>
  </si>
  <si>
    <t>　　　うち他会計繰入金</t>
  </si>
  <si>
    <t>　イ 営業外費用</t>
  </si>
  <si>
    <t>　　　うち支払利息</t>
  </si>
  <si>
    <t>3　収支差引</t>
  </si>
  <si>
    <t>1　資本的収入</t>
  </si>
  <si>
    <t>　ア 地方債</t>
  </si>
  <si>
    <t>　イ 他会計繰入金</t>
  </si>
  <si>
    <t>　ウ 国・県補助金</t>
  </si>
  <si>
    <t>　エ その他</t>
  </si>
  <si>
    <t>2　資本的支出</t>
  </si>
  <si>
    <t>　ア 建設改良費</t>
  </si>
  <si>
    <t>　イ 地方債償還金</t>
  </si>
  <si>
    <t>　ウ 他会計繰出(返還)金</t>
  </si>
  <si>
    <t>収支再差引</t>
  </si>
  <si>
    <t>積立金</t>
  </si>
  <si>
    <t>前年度繰越金</t>
  </si>
  <si>
    <t>前年度繰上充用金</t>
  </si>
  <si>
    <t>形式収支</t>
  </si>
  <si>
    <t>翌年度繰越財源</t>
  </si>
  <si>
    <t>実質収支</t>
  </si>
  <si>
    <t>黒字額</t>
  </si>
  <si>
    <t>赤字額</t>
  </si>
  <si>
    <t>黒字会計数</t>
  </si>
  <si>
    <t>赤字会計数</t>
  </si>
  <si>
    <t>合　　　　　　計</t>
  </si>
  <si>
    <t>3　法非適用企業の経営状況</t>
  </si>
  <si>
    <t>駐　　車　　場　　事　　業</t>
  </si>
  <si>
    <t>宅　地　造　成　事　業</t>
  </si>
  <si>
    <t>観　光　施　設　事　業</t>
  </si>
  <si>
    <t>市　　場　　事　　業</t>
  </si>
  <si>
    <t>簡　易　水　道　事　業</t>
  </si>
  <si>
    <t>(単位：千円、％)</t>
  </si>
  <si>
    <t>収　益　的　収　支</t>
  </si>
  <si>
    <t>資　本　的　収　支</t>
  </si>
  <si>
    <t>介 護 サ ー ビ ス 事 業</t>
  </si>
  <si>
    <t>収益的支出に充てた地方債・他会計繰入金</t>
  </si>
  <si>
    <t>A</t>
  </si>
  <si>
    <t>B</t>
  </si>
  <si>
    <t>B-A　　C</t>
  </si>
  <si>
    <t>C/A×100</t>
  </si>
  <si>
    <t>公共･特環下水道事業</t>
  </si>
  <si>
    <t>B-A　　C</t>
  </si>
  <si>
    <t>C/A×100</t>
  </si>
  <si>
    <t>農業・漁業集落排水事業</t>
  </si>
  <si>
    <t>電　　気　　事　　業</t>
  </si>
  <si>
    <t>平成30年度</t>
  </si>
  <si>
    <t>令和元年度</t>
  </si>
  <si>
    <t>令和２年度</t>
  </si>
  <si>
    <t>　イ 営業外収益</t>
  </si>
  <si>
    <t>令和３年度</t>
  </si>
  <si>
    <t>令和４年度</t>
  </si>
  <si>
    <t>特定地域生活排水・個別排水事業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</si>
</sst>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.0_);\(#,##0.0\)"/>
    <numFmt numFmtId="179" formatCode="0.0"/>
    <numFmt numFmtId="180" formatCode="#,##0.0_ "/>
    <numFmt numFmtId="181" formatCode="0_);\(0\)"/>
    <numFmt numFmtId="182" formatCode="#,##0;&quot;△ &quot;#,##0"/>
    <numFmt numFmtId="183" formatCode="#,##0.0;&quot;△ &quot;#,##0.0"/>
    <numFmt numFmtId="184" formatCode="#,##0_ 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0.00;&quot;△ &quot;#,##0.00"/>
  </numFmts>
  <fonts count="5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/>
    </xf>
    <xf numFmtId="182" fontId="48" fillId="33" borderId="15" xfId="0" applyNumberFormat="1" applyFont="1" applyFill="1" applyBorder="1" applyAlignment="1">
      <alignment vertical="center" shrinkToFit="1"/>
    </xf>
    <xf numFmtId="183" fontId="48" fillId="33" borderId="16" xfId="0" applyNumberFormat="1" applyFont="1" applyFill="1" applyBorder="1" applyAlignment="1">
      <alignment vertical="center" shrinkToFit="1"/>
    </xf>
    <xf numFmtId="182" fontId="48" fillId="33" borderId="17" xfId="0" applyNumberFormat="1" applyFont="1" applyFill="1" applyBorder="1" applyAlignment="1">
      <alignment vertical="center" shrinkToFit="1"/>
    </xf>
    <xf numFmtId="0" fontId="48" fillId="0" borderId="18" xfId="0" applyFont="1" applyFill="1" applyBorder="1" applyAlignment="1">
      <alignment vertical="center"/>
    </xf>
    <xf numFmtId="182" fontId="48" fillId="0" borderId="19" xfId="0" applyNumberFormat="1" applyFont="1" applyFill="1" applyBorder="1" applyAlignment="1">
      <alignment vertical="center" shrinkToFit="1"/>
    </xf>
    <xf numFmtId="182" fontId="48" fillId="33" borderId="19" xfId="0" applyNumberFormat="1" applyFont="1" applyFill="1" applyBorder="1" applyAlignment="1">
      <alignment vertical="center" shrinkToFit="1"/>
    </xf>
    <xf numFmtId="182" fontId="48" fillId="33" borderId="20" xfId="0" applyNumberFormat="1" applyFont="1" applyFill="1" applyBorder="1" applyAlignment="1">
      <alignment vertical="center" shrinkToFit="1"/>
    </xf>
    <xf numFmtId="0" fontId="48" fillId="0" borderId="21" xfId="0" applyFont="1" applyFill="1" applyBorder="1" applyAlignment="1">
      <alignment vertical="center"/>
    </xf>
    <xf numFmtId="182" fontId="48" fillId="0" borderId="22" xfId="0" applyNumberFormat="1" applyFont="1" applyFill="1" applyBorder="1" applyAlignment="1">
      <alignment vertical="center" shrinkToFit="1"/>
    </xf>
    <xf numFmtId="182" fontId="48" fillId="33" borderId="22" xfId="0" applyNumberFormat="1" applyFont="1" applyFill="1" applyBorder="1" applyAlignment="1">
      <alignment vertical="center" shrinkToFit="1"/>
    </xf>
    <xf numFmtId="183" fontId="48" fillId="33" borderId="23" xfId="0" applyNumberFormat="1" applyFont="1" applyFill="1" applyBorder="1" applyAlignment="1">
      <alignment vertical="center" shrinkToFit="1"/>
    </xf>
    <xf numFmtId="182" fontId="48" fillId="33" borderId="24" xfId="0" applyNumberFormat="1" applyFont="1" applyFill="1" applyBorder="1" applyAlignment="1">
      <alignment vertical="center" shrinkToFit="1"/>
    </xf>
    <xf numFmtId="0" fontId="48" fillId="0" borderId="25" xfId="0" applyFont="1" applyFill="1" applyBorder="1" applyAlignment="1">
      <alignment vertical="center"/>
    </xf>
    <xf numFmtId="182" fontId="48" fillId="0" borderId="26" xfId="0" applyNumberFormat="1" applyFont="1" applyFill="1" applyBorder="1" applyAlignment="1">
      <alignment vertical="center" shrinkToFit="1"/>
    </xf>
    <xf numFmtId="182" fontId="48" fillId="33" borderId="26" xfId="0" applyNumberFormat="1" applyFont="1" applyFill="1" applyBorder="1" applyAlignment="1">
      <alignment vertical="center" shrinkToFit="1"/>
    </xf>
    <xf numFmtId="0" fontId="48" fillId="0" borderId="27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48" fillId="0" borderId="29" xfId="0" applyFont="1" applyFill="1" applyBorder="1" applyAlignment="1">
      <alignment horizontal="distributed" vertical="center"/>
    </xf>
    <xf numFmtId="0" fontId="48" fillId="0" borderId="30" xfId="0" applyFont="1" applyFill="1" applyBorder="1" applyAlignment="1">
      <alignment vertical="center"/>
    </xf>
    <xf numFmtId="0" fontId="48" fillId="0" borderId="31" xfId="0" applyFont="1" applyFill="1" applyBorder="1" applyAlignment="1">
      <alignment horizontal="distributed" vertical="center"/>
    </xf>
    <xf numFmtId="182" fontId="5" fillId="0" borderId="19" xfId="0" applyNumberFormat="1" applyFont="1" applyFill="1" applyBorder="1" applyAlignment="1">
      <alignment vertical="center" shrinkToFit="1"/>
    </xf>
    <xf numFmtId="182" fontId="5" fillId="33" borderId="20" xfId="0" applyNumberFormat="1" applyFont="1" applyFill="1" applyBorder="1" applyAlignment="1">
      <alignment vertical="center" shrinkToFit="1"/>
    </xf>
    <xf numFmtId="182" fontId="5" fillId="33" borderId="15" xfId="0" applyNumberFormat="1" applyFont="1" applyFill="1" applyBorder="1" applyAlignment="1">
      <alignment vertical="center" shrinkToFit="1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right" vertical="center"/>
    </xf>
    <xf numFmtId="182" fontId="48" fillId="0" borderId="20" xfId="0" applyNumberFormat="1" applyFont="1" applyFill="1" applyBorder="1" applyAlignment="1">
      <alignment vertical="center" shrinkToFit="1"/>
    </xf>
    <xf numFmtId="182" fontId="48" fillId="0" borderId="24" xfId="0" applyNumberFormat="1" applyFont="1" applyFill="1" applyBorder="1" applyAlignment="1">
      <alignment vertical="center" shrinkToFit="1"/>
    </xf>
    <xf numFmtId="182" fontId="48" fillId="0" borderId="34" xfId="0" applyNumberFormat="1" applyFont="1" applyFill="1" applyBorder="1" applyAlignment="1">
      <alignment vertical="center" shrinkToFit="1"/>
    </xf>
    <xf numFmtId="0" fontId="48" fillId="33" borderId="35" xfId="0" applyFont="1" applyFill="1" applyBorder="1" applyAlignment="1">
      <alignment horizontal="distributed" vertical="center"/>
    </xf>
    <xf numFmtId="49" fontId="46" fillId="0" borderId="0" xfId="0" applyNumberFormat="1" applyFont="1" applyFill="1" applyAlignment="1">
      <alignment/>
    </xf>
    <xf numFmtId="182" fontId="48" fillId="33" borderId="10" xfId="0" applyNumberFormat="1" applyFont="1" applyFill="1" applyBorder="1" applyAlignment="1">
      <alignment vertical="center" shrinkToFit="1"/>
    </xf>
    <xf numFmtId="182" fontId="48" fillId="33" borderId="32" xfId="0" applyNumberFormat="1" applyFont="1" applyFill="1" applyBorder="1" applyAlignment="1">
      <alignment vertical="center" shrinkToFit="1"/>
    </xf>
    <xf numFmtId="182" fontId="48" fillId="33" borderId="36" xfId="0" applyNumberFormat="1" applyFont="1" applyFill="1" applyBorder="1" applyAlignment="1">
      <alignment vertical="center" shrinkToFit="1"/>
    </xf>
    <xf numFmtId="183" fontId="48" fillId="33" borderId="37" xfId="0" applyNumberFormat="1" applyFont="1" applyFill="1" applyBorder="1" applyAlignment="1">
      <alignment vertical="center" shrinkToFit="1"/>
    </xf>
    <xf numFmtId="183" fontId="48" fillId="33" borderId="38" xfId="0" applyNumberFormat="1" applyFont="1" applyFill="1" applyBorder="1" applyAlignment="1">
      <alignment vertical="center" shrinkToFit="1"/>
    </xf>
    <xf numFmtId="182" fontId="48" fillId="33" borderId="34" xfId="0" applyNumberFormat="1" applyFont="1" applyFill="1" applyBorder="1" applyAlignment="1">
      <alignment vertical="center" shrinkToFit="1"/>
    </xf>
    <xf numFmtId="182" fontId="48" fillId="33" borderId="12" xfId="0" applyNumberFormat="1" applyFont="1" applyFill="1" applyBorder="1" applyAlignment="1">
      <alignment vertical="center" shrinkToFit="1"/>
    </xf>
    <xf numFmtId="183" fontId="48" fillId="33" borderId="13" xfId="0" applyNumberFormat="1" applyFont="1" applyFill="1" applyBorder="1" applyAlignment="1">
      <alignment vertical="center" shrinkToFit="1"/>
    </xf>
    <xf numFmtId="182" fontId="5" fillId="0" borderId="26" xfId="0" applyNumberFormat="1" applyFont="1" applyFill="1" applyBorder="1" applyAlignment="1">
      <alignment vertical="center" shrinkToFit="1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182" fontId="48" fillId="0" borderId="15" xfId="0" applyNumberFormat="1" applyFont="1" applyFill="1" applyBorder="1" applyAlignment="1">
      <alignment vertical="center" shrinkToFit="1"/>
    </xf>
    <xf numFmtId="182" fontId="5" fillId="0" borderId="15" xfId="0" applyNumberFormat="1" applyFont="1" applyFill="1" applyBorder="1" applyAlignment="1">
      <alignment vertical="center" shrinkToFit="1"/>
    </xf>
    <xf numFmtId="0" fontId="48" fillId="0" borderId="4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/>
    </xf>
    <xf numFmtId="0" fontId="48" fillId="0" borderId="48" xfId="0" applyFont="1" applyFill="1" applyBorder="1" applyAlignment="1">
      <alignment vertical="center"/>
    </xf>
    <xf numFmtId="0" fontId="48" fillId="0" borderId="49" xfId="0" applyFont="1" applyFill="1" applyBorder="1" applyAlignment="1">
      <alignment horizontal="center" vertical="center"/>
    </xf>
    <xf numFmtId="183" fontId="48" fillId="33" borderId="50" xfId="0" applyNumberFormat="1" applyFont="1" applyFill="1" applyBorder="1" applyAlignment="1">
      <alignment vertical="center" shrinkToFit="1"/>
    </xf>
    <xf numFmtId="183" fontId="48" fillId="33" borderId="51" xfId="0" applyNumberFormat="1" applyFont="1" applyFill="1" applyBorder="1" applyAlignment="1">
      <alignment vertical="center" shrinkToFit="1"/>
    </xf>
    <xf numFmtId="183" fontId="48" fillId="33" borderId="49" xfId="0" applyNumberFormat="1" applyFont="1" applyFill="1" applyBorder="1" applyAlignment="1">
      <alignment vertical="center" shrinkToFit="1"/>
    </xf>
    <xf numFmtId="183" fontId="48" fillId="33" borderId="52" xfId="0" applyNumberFormat="1" applyFont="1" applyFill="1" applyBorder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48" fillId="0" borderId="53" xfId="0" applyFont="1" applyFill="1" applyBorder="1" applyAlignment="1">
      <alignment horizontal="center" vertical="center" textRotation="255"/>
    </xf>
    <xf numFmtId="0" fontId="48" fillId="0" borderId="54" xfId="0" applyFont="1" applyFill="1" applyBorder="1" applyAlignment="1">
      <alignment horizontal="center" vertical="center" textRotation="255"/>
    </xf>
    <xf numFmtId="0" fontId="48" fillId="0" borderId="5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1"/>
  <sheetViews>
    <sheetView tabSelected="1"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8.796875" defaultRowHeight="14.25"/>
  <cols>
    <col min="1" max="1" width="2.59765625" style="3" customWidth="1"/>
    <col min="2" max="2" width="21" style="3" customWidth="1"/>
    <col min="3" max="8" width="11.3984375" style="3" customWidth="1"/>
    <col min="9" max="9" width="9" style="3" customWidth="1"/>
    <col min="10" max="10" width="11.5" style="3" customWidth="1"/>
    <col min="11" max="15" width="11.3984375" style="3" customWidth="1"/>
    <col min="16" max="16" width="9" style="3" customWidth="1"/>
    <col min="17" max="17" width="11.5" style="3" customWidth="1"/>
    <col min="18" max="22" width="11.3984375" style="3" customWidth="1"/>
    <col min="23" max="23" width="9" style="3" customWidth="1"/>
    <col min="24" max="29" width="11.3984375" style="3" customWidth="1"/>
    <col min="30" max="30" width="9" style="3" customWidth="1"/>
    <col min="31" max="36" width="11.3984375" style="3" customWidth="1"/>
    <col min="37" max="37" width="9" style="3" customWidth="1"/>
    <col min="38" max="43" width="11.3984375" style="3" customWidth="1"/>
    <col min="44" max="44" width="9" style="3" customWidth="1"/>
    <col min="45" max="50" width="11.3984375" style="3" customWidth="1"/>
    <col min="51" max="51" width="9" style="3" customWidth="1"/>
    <col min="52" max="57" width="11.3984375" style="3" customWidth="1"/>
    <col min="58" max="58" width="9" style="3" customWidth="1"/>
    <col min="59" max="64" width="11.3984375" style="3" customWidth="1"/>
    <col min="65" max="65" width="9" style="3" customWidth="1"/>
    <col min="66" max="71" width="11.3984375" style="3" customWidth="1"/>
    <col min="72" max="72" width="9" style="3" customWidth="1"/>
    <col min="73" max="78" width="11.3984375" style="3" customWidth="1"/>
    <col min="79" max="79" width="9" style="3" customWidth="1"/>
    <col min="80" max="16384" width="9" style="3" customWidth="1"/>
  </cols>
  <sheetData>
    <row r="1" spans="1:9" ht="18">
      <c r="A1" s="71" t="s">
        <v>31</v>
      </c>
      <c r="B1" s="71"/>
      <c r="C1" s="1"/>
      <c r="D1" s="2"/>
      <c r="E1" s="2"/>
      <c r="F1" s="2"/>
      <c r="G1" s="2"/>
      <c r="H1" s="2"/>
      <c r="I1" s="2"/>
    </row>
    <row r="2" spans="2:9" ht="14.25">
      <c r="B2" s="2"/>
      <c r="C2" s="2"/>
      <c r="D2" s="2"/>
      <c r="E2" s="2"/>
      <c r="F2" s="2"/>
      <c r="G2" s="2"/>
      <c r="H2" s="2"/>
      <c r="I2" s="2"/>
    </row>
    <row r="3" spans="2:9" ht="14.25">
      <c r="B3" s="2"/>
      <c r="C3" s="2"/>
      <c r="D3" s="2"/>
      <c r="E3" s="2"/>
      <c r="F3" s="2"/>
      <c r="G3" s="2"/>
      <c r="H3" s="2"/>
      <c r="I3" s="2"/>
    </row>
    <row r="4" spans="2:79" ht="14.25">
      <c r="B4" s="2"/>
      <c r="C4" s="2"/>
      <c r="D4" s="2"/>
      <c r="E4" s="2"/>
      <c r="F4" s="2"/>
      <c r="G4" s="2"/>
      <c r="H4" s="2"/>
      <c r="I4" s="2"/>
      <c r="J4" s="4"/>
      <c r="P4" s="6" t="s">
        <v>37</v>
      </c>
      <c r="Q4" s="4"/>
      <c r="X4" s="4"/>
      <c r="AD4" s="5" t="s">
        <v>37</v>
      </c>
      <c r="AE4" s="4"/>
      <c r="AL4" s="4"/>
      <c r="AR4" s="5" t="s">
        <v>37</v>
      </c>
      <c r="AS4" s="4"/>
      <c r="AY4" s="5"/>
      <c r="AZ4" s="4"/>
      <c r="BF4" s="6" t="s">
        <v>37</v>
      </c>
      <c r="BG4" s="4"/>
      <c r="BN4" s="4"/>
      <c r="BT4" s="5" t="s">
        <v>37</v>
      </c>
      <c r="CA4" s="5" t="s">
        <v>37</v>
      </c>
    </row>
    <row r="5" spans="1:79" s="64" customFormat="1" ht="12" customHeight="1">
      <c r="A5" s="59"/>
      <c r="B5" s="60"/>
      <c r="C5" s="61" t="s">
        <v>36</v>
      </c>
      <c r="D5" s="62"/>
      <c r="E5" s="62"/>
      <c r="F5" s="62"/>
      <c r="G5" s="62"/>
      <c r="H5" s="62"/>
      <c r="I5" s="63"/>
      <c r="J5" s="61" t="s">
        <v>50</v>
      </c>
      <c r="K5" s="62"/>
      <c r="L5" s="62"/>
      <c r="M5" s="62"/>
      <c r="N5" s="62"/>
      <c r="O5" s="62"/>
      <c r="P5" s="63"/>
      <c r="Q5" s="61" t="s">
        <v>35</v>
      </c>
      <c r="R5" s="62"/>
      <c r="S5" s="62"/>
      <c r="T5" s="62"/>
      <c r="U5" s="62"/>
      <c r="V5" s="62"/>
      <c r="W5" s="63"/>
      <c r="X5" s="61" t="s">
        <v>34</v>
      </c>
      <c r="Y5" s="62"/>
      <c r="Z5" s="62"/>
      <c r="AA5" s="62"/>
      <c r="AB5" s="62"/>
      <c r="AC5" s="62"/>
      <c r="AD5" s="63"/>
      <c r="AE5" s="61" t="s">
        <v>33</v>
      </c>
      <c r="AF5" s="62"/>
      <c r="AG5" s="62"/>
      <c r="AH5" s="62"/>
      <c r="AI5" s="62"/>
      <c r="AJ5" s="62"/>
      <c r="AK5" s="63"/>
      <c r="AL5" s="61" t="s">
        <v>46</v>
      </c>
      <c r="AM5" s="62"/>
      <c r="AN5" s="62"/>
      <c r="AO5" s="62"/>
      <c r="AP5" s="62"/>
      <c r="AQ5" s="62"/>
      <c r="AR5" s="63"/>
      <c r="AS5" s="61" t="s">
        <v>49</v>
      </c>
      <c r="AT5" s="62"/>
      <c r="AU5" s="62"/>
      <c r="AV5" s="62"/>
      <c r="AW5" s="62"/>
      <c r="AX5" s="62"/>
      <c r="AY5" s="63"/>
      <c r="AZ5" s="62" t="s">
        <v>57</v>
      </c>
      <c r="BA5" s="62"/>
      <c r="BB5" s="62"/>
      <c r="BC5" s="62"/>
      <c r="BD5" s="62"/>
      <c r="BE5" s="62"/>
      <c r="BF5" s="62"/>
      <c r="BG5" s="62" t="s">
        <v>32</v>
      </c>
      <c r="BH5" s="62"/>
      <c r="BI5" s="62"/>
      <c r="BJ5" s="62"/>
      <c r="BK5" s="62"/>
      <c r="BL5" s="62"/>
      <c r="BM5" s="63"/>
      <c r="BN5" s="61" t="s">
        <v>40</v>
      </c>
      <c r="BO5" s="62"/>
      <c r="BP5" s="62"/>
      <c r="BQ5" s="62"/>
      <c r="BR5" s="62"/>
      <c r="BS5" s="62"/>
      <c r="BT5" s="63"/>
      <c r="BU5" s="61" t="s">
        <v>30</v>
      </c>
      <c r="BV5" s="62"/>
      <c r="BW5" s="62"/>
      <c r="BX5" s="62"/>
      <c r="BY5" s="62"/>
      <c r="BZ5" s="62"/>
      <c r="CA5" s="63"/>
    </row>
    <row r="6" spans="1:79" ht="12" customHeight="1">
      <c r="A6" s="53"/>
      <c r="B6" s="54"/>
      <c r="C6" s="37" t="s">
        <v>51</v>
      </c>
      <c r="D6" s="7" t="s">
        <v>52</v>
      </c>
      <c r="E6" s="7" t="s">
        <v>53</v>
      </c>
      <c r="F6" s="7" t="s">
        <v>55</v>
      </c>
      <c r="G6" s="7" t="s">
        <v>56</v>
      </c>
      <c r="H6" s="8"/>
      <c r="I6" s="9"/>
      <c r="J6" s="7" t="str">
        <f>C6</f>
        <v>平成30年度</v>
      </c>
      <c r="K6" s="7" t="str">
        <f>D6</f>
        <v>令和元年度</v>
      </c>
      <c r="L6" s="7" t="s">
        <v>53</v>
      </c>
      <c r="M6" s="7" t="s">
        <v>55</v>
      </c>
      <c r="N6" s="7" t="s">
        <v>56</v>
      </c>
      <c r="O6" s="8"/>
      <c r="P6" s="9"/>
      <c r="Q6" s="7" t="str">
        <f>J6</f>
        <v>平成30年度</v>
      </c>
      <c r="R6" s="7" t="str">
        <f>K6</f>
        <v>令和元年度</v>
      </c>
      <c r="S6" s="7" t="s">
        <v>53</v>
      </c>
      <c r="T6" s="7" t="s">
        <v>55</v>
      </c>
      <c r="U6" s="7" t="s">
        <v>56</v>
      </c>
      <c r="V6" s="8"/>
      <c r="W6" s="9"/>
      <c r="X6" s="7" t="str">
        <f>Q6</f>
        <v>平成30年度</v>
      </c>
      <c r="Y6" s="7" t="str">
        <f>R6</f>
        <v>令和元年度</v>
      </c>
      <c r="Z6" s="7" t="s">
        <v>53</v>
      </c>
      <c r="AA6" s="7" t="s">
        <v>55</v>
      </c>
      <c r="AB6" s="7" t="s">
        <v>56</v>
      </c>
      <c r="AC6" s="8"/>
      <c r="AD6" s="9"/>
      <c r="AE6" s="37" t="str">
        <f>X6</f>
        <v>平成30年度</v>
      </c>
      <c r="AF6" s="7" t="str">
        <f>Y6</f>
        <v>令和元年度</v>
      </c>
      <c r="AG6" s="7" t="s">
        <v>53</v>
      </c>
      <c r="AH6" s="7" t="s">
        <v>55</v>
      </c>
      <c r="AI6" s="7" t="s">
        <v>56</v>
      </c>
      <c r="AJ6" s="8"/>
      <c r="AK6" s="9"/>
      <c r="AL6" s="7" t="str">
        <f>AE6</f>
        <v>平成30年度</v>
      </c>
      <c r="AM6" s="7" t="str">
        <f>AF6</f>
        <v>令和元年度</v>
      </c>
      <c r="AN6" s="7" t="s">
        <v>53</v>
      </c>
      <c r="AO6" s="7" t="s">
        <v>55</v>
      </c>
      <c r="AP6" s="7" t="s">
        <v>56</v>
      </c>
      <c r="AQ6" s="8"/>
      <c r="AR6" s="9"/>
      <c r="AS6" s="7" t="str">
        <f>AL6</f>
        <v>平成30年度</v>
      </c>
      <c r="AT6" s="7" t="str">
        <f>AM6</f>
        <v>令和元年度</v>
      </c>
      <c r="AU6" s="7" t="s">
        <v>53</v>
      </c>
      <c r="AV6" s="7" t="s">
        <v>55</v>
      </c>
      <c r="AW6" s="7" t="s">
        <v>56</v>
      </c>
      <c r="AX6" s="8"/>
      <c r="AY6" s="9"/>
      <c r="AZ6" s="37" t="str">
        <f>AS6</f>
        <v>平成30年度</v>
      </c>
      <c r="BA6" s="7" t="str">
        <f>AT6</f>
        <v>令和元年度</v>
      </c>
      <c r="BB6" s="7" t="s">
        <v>53</v>
      </c>
      <c r="BC6" s="7" t="s">
        <v>55</v>
      </c>
      <c r="BD6" s="7" t="s">
        <v>56</v>
      </c>
      <c r="BE6" s="8"/>
      <c r="BF6" s="65"/>
      <c r="BG6" s="37" t="str">
        <f>AZ6</f>
        <v>平成30年度</v>
      </c>
      <c r="BH6" s="7" t="str">
        <f>BA6</f>
        <v>令和元年度</v>
      </c>
      <c r="BI6" s="7" t="s">
        <v>53</v>
      </c>
      <c r="BJ6" s="7" t="s">
        <v>55</v>
      </c>
      <c r="BK6" s="7" t="s">
        <v>56</v>
      </c>
      <c r="BL6" s="8"/>
      <c r="BM6" s="9"/>
      <c r="BN6" s="7" t="str">
        <f>BG6</f>
        <v>平成30年度</v>
      </c>
      <c r="BO6" s="7" t="str">
        <f>BH6</f>
        <v>令和元年度</v>
      </c>
      <c r="BP6" s="7" t="s">
        <v>53</v>
      </c>
      <c r="BQ6" s="7" t="s">
        <v>55</v>
      </c>
      <c r="BR6" s="7" t="s">
        <v>56</v>
      </c>
      <c r="BS6" s="8"/>
      <c r="BT6" s="9"/>
      <c r="BU6" s="37" t="str">
        <f>BN6</f>
        <v>平成30年度</v>
      </c>
      <c r="BV6" s="7" t="str">
        <f>BO6</f>
        <v>令和元年度</v>
      </c>
      <c r="BW6" s="7" t="s">
        <v>53</v>
      </c>
      <c r="BX6" s="7" t="s">
        <v>55</v>
      </c>
      <c r="BY6" s="7" t="s">
        <v>56</v>
      </c>
      <c r="BZ6" s="7"/>
      <c r="CA6" s="9"/>
    </row>
    <row r="7" spans="1:79" ht="12" customHeight="1">
      <c r="A7" s="55"/>
      <c r="B7" s="56"/>
      <c r="C7" s="38"/>
      <c r="D7" s="10"/>
      <c r="E7" s="10"/>
      <c r="F7" s="10" t="s">
        <v>42</v>
      </c>
      <c r="G7" s="10" t="s">
        <v>43</v>
      </c>
      <c r="H7" s="11" t="s">
        <v>44</v>
      </c>
      <c r="I7" s="12" t="s">
        <v>45</v>
      </c>
      <c r="J7" s="10"/>
      <c r="K7" s="10"/>
      <c r="L7" s="10"/>
      <c r="M7" s="10" t="s">
        <v>42</v>
      </c>
      <c r="N7" s="10" t="s">
        <v>43</v>
      </c>
      <c r="O7" s="11" t="s">
        <v>44</v>
      </c>
      <c r="P7" s="12" t="s">
        <v>45</v>
      </c>
      <c r="Q7" s="10"/>
      <c r="R7" s="10"/>
      <c r="S7" s="10"/>
      <c r="T7" s="10" t="s">
        <v>42</v>
      </c>
      <c r="U7" s="10" t="s">
        <v>43</v>
      </c>
      <c r="V7" s="11" t="s">
        <v>44</v>
      </c>
      <c r="W7" s="12" t="s">
        <v>45</v>
      </c>
      <c r="X7" s="10"/>
      <c r="Y7" s="10"/>
      <c r="Z7" s="10"/>
      <c r="AA7" s="10" t="s">
        <v>42</v>
      </c>
      <c r="AB7" s="10" t="s">
        <v>43</v>
      </c>
      <c r="AC7" s="11" t="s">
        <v>44</v>
      </c>
      <c r="AD7" s="12" t="s">
        <v>45</v>
      </c>
      <c r="AE7" s="38"/>
      <c r="AF7" s="10"/>
      <c r="AG7" s="10"/>
      <c r="AH7" s="10" t="s">
        <v>42</v>
      </c>
      <c r="AI7" s="10" t="s">
        <v>43</v>
      </c>
      <c r="AJ7" s="11" t="s">
        <v>44</v>
      </c>
      <c r="AK7" s="12" t="s">
        <v>45</v>
      </c>
      <c r="AL7" s="10"/>
      <c r="AM7" s="10"/>
      <c r="AN7" s="10"/>
      <c r="AO7" s="10" t="s">
        <v>42</v>
      </c>
      <c r="AP7" s="10" t="s">
        <v>43</v>
      </c>
      <c r="AQ7" s="11" t="s">
        <v>47</v>
      </c>
      <c r="AR7" s="12" t="s">
        <v>48</v>
      </c>
      <c r="AS7" s="10"/>
      <c r="AT7" s="10"/>
      <c r="AU7" s="10"/>
      <c r="AV7" s="10" t="s">
        <v>42</v>
      </c>
      <c r="AW7" s="10" t="s">
        <v>43</v>
      </c>
      <c r="AX7" s="11" t="s">
        <v>47</v>
      </c>
      <c r="AY7" s="12" t="s">
        <v>48</v>
      </c>
      <c r="AZ7" s="38"/>
      <c r="BA7" s="10"/>
      <c r="BB7" s="10"/>
      <c r="BC7" s="10" t="s">
        <v>42</v>
      </c>
      <c r="BD7" s="10" t="s">
        <v>43</v>
      </c>
      <c r="BE7" s="11" t="s">
        <v>44</v>
      </c>
      <c r="BF7" s="66" t="s">
        <v>45</v>
      </c>
      <c r="BG7" s="38"/>
      <c r="BH7" s="10"/>
      <c r="BI7" s="10"/>
      <c r="BJ7" s="10" t="s">
        <v>42</v>
      </c>
      <c r="BK7" s="10" t="s">
        <v>43</v>
      </c>
      <c r="BL7" s="11" t="s">
        <v>44</v>
      </c>
      <c r="BM7" s="12" t="s">
        <v>45</v>
      </c>
      <c r="BN7" s="10"/>
      <c r="BO7" s="10"/>
      <c r="BP7" s="10"/>
      <c r="BQ7" s="10" t="s">
        <v>42</v>
      </c>
      <c r="BR7" s="10" t="s">
        <v>43</v>
      </c>
      <c r="BS7" s="11" t="s">
        <v>44</v>
      </c>
      <c r="BT7" s="12" t="s">
        <v>45</v>
      </c>
      <c r="BU7" s="38"/>
      <c r="BV7" s="10"/>
      <c r="BW7" s="10"/>
      <c r="BX7" s="10" t="s">
        <v>42</v>
      </c>
      <c r="BY7" s="10" t="s">
        <v>43</v>
      </c>
      <c r="BZ7" s="11" t="s">
        <v>44</v>
      </c>
      <c r="CA7" s="12" t="s">
        <v>45</v>
      </c>
    </row>
    <row r="8" spans="1:80" ht="12" customHeight="1">
      <c r="A8" s="72" t="s">
        <v>38</v>
      </c>
      <c r="B8" s="13" t="s">
        <v>0</v>
      </c>
      <c r="C8" s="16">
        <v>827974</v>
      </c>
      <c r="D8" s="14">
        <f>D9+D11</f>
        <v>1014766</v>
      </c>
      <c r="E8" s="14">
        <f>E9+E11</f>
        <v>347478</v>
      </c>
      <c r="F8" s="14">
        <f>F9+F11</f>
        <v>309825</v>
      </c>
      <c r="G8" s="14">
        <f>G9+G11</f>
        <v>321419</v>
      </c>
      <c r="H8" s="28">
        <f>G8-F8</f>
        <v>11594</v>
      </c>
      <c r="I8" s="48">
        <f>H8/F8*100</f>
        <v>3.7421124828532237</v>
      </c>
      <c r="J8" s="14">
        <v>146352</v>
      </c>
      <c r="K8" s="14">
        <f>K9+K11</f>
        <v>154105</v>
      </c>
      <c r="L8" s="14">
        <f>L9+L11</f>
        <v>134064</v>
      </c>
      <c r="M8" s="14">
        <f>M9+M11</f>
        <v>140635</v>
      </c>
      <c r="N8" s="14">
        <f>N9+N11</f>
        <v>137326</v>
      </c>
      <c r="O8" s="28">
        <f>N8-M8</f>
        <v>-3309</v>
      </c>
      <c r="P8" s="48">
        <f>O8/M8*100</f>
        <v>-2.3528993493795993</v>
      </c>
      <c r="Q8" s="14">
        <v>1161001</v>
      </c>
      <c r="R8" s="14">
        <f>R9+R11</f>
        <v>1113614</v>
      </c>
      <c r="S8" s="14">
        <f>S9+S11</f>
        <v>1111501</v>
      </c>
      <c r="T8" s="14">
        <f>T9+T11</f>
        <v>1101626</v>
      </c>
      <c r="U8" s="14">
        <f>U9+U11</f>
        <v>1176146</v>
      </c>
      <c r="V8" s="28">
        <f>U8-T8</f>
        <v>74520</v>
      </c>
      <c r="W8" s="48">
        <f>V8/T8*100</f>
        <v>6.7645462253069555</v>
      </c>
      <c r="X8" s="14">
        <v>408263</v>
      </c>
      <c r="Y8" s="14">
        <f>Y9+Y11</f>
        <v>431493</v>
      </c>
      <c r="Z8" s="14">
        <f>Z9+Z11</f>
        <v>346759</v>
      </c>
      <c r="AA8" s="14">
        <f>AA9+AA11</f>
        <v>359121</v>
      </c>
      <c r="AB8" s="14">
        <f>AB9+AB11</f>
        <v>384174</v>
      </c>
      <c r="AC8" s="28">
        <f>AB8-AA8</f>
        <v>25053</v>
      </c>
      <c r="AD8" s="48">
        <f>AC8/AA8*100</f>
        <v>6.976200222209227</v>
      </c>
      <c r="AE8" s="16">
        <v>706169</v>
      </c>
      <c r="AF8" s="14">
        <f>AF9+AF11</f>
        <v>290129</v>
      </c>
      <c r="AG8" s="14">
        <f>AG9+AG11</f>
        <v>3335510</v>
      </c>
      <c r="AH8" s="14">
        <f>AH9+AH11</f>
        <v>190656</v>
      </c>
      <c r="AI8" s="14">
        <f>AI9+AI11</f>
        <v>1759220</v>
      </c>
      <c r="AJ8" s="28">
        <f>AI8-AH8</f>
        <v>1568564</v>
      </c>
      <c r="AK8" s="48">
        <f>AJ8/AH8*100</f>
        <v>822.7194528365222</v>
      </c>
      <c r="AL8" s="14">
        <v>8098374</v>
      </c>
      <c r="AM8" s="14">
        <f>AM9+AM11</f>
        <v>6959798</v>
      </c>
      <c r="AN8" s="14">
        <f>AN9+AN11</f>
        <v>2176654</v>
      </c>
      <c r="AO8" s="14">
        <f>AO9+AO11</f>
        <v>2165836</v>
      </c>
      <c r="AP8" s="14">
        <f>AP9+AP11</f>
        <v>2660245</v>
      </c>
      <c r="AQ8" s="28">
        <f>AP8-AO8</f>
        <v>494409</v>
      </c>
      <c r="AR8" s="48">
        <f>AQ8/AO8*100</f>
        <v>22.82762868472036</v>
      </c>
      <c r="AS8" s="14">
        <v>3644472</v>
      </c>
      <c r="AT8" s="14">
        <f>AT9+AT11</f>
        <v>3334781</v>
      </c>
      <c r="AU8" s="14">
        <f>AU9+AU11</f>
        <v>1085960</v>
      </c>
      <c r="AV8" s="14">
        <f>AV9+AV11</f>
        <v>1075951</v>
      </c>
      <c r="AW8" s="14">
        <f>AW9+AW11</f>
        <v>1411226</v>
      </c>
      <c r="AX8" s="28">
        <f>AW8-AV8</f>
        <v>335275</v>
      </c>
      <c r="AY8" s="48">
        <f>AX8/AV8*100</f>
        <v>31.160805650071428</v>
      </c>
      <c r="AZ8" s="16">
        <v>650145</v>
      </c>
      <c r="BA8" s="14">
        <f>BA9+BA11</f>
        <v>664936</v>
      </c>
      <c r="BB8" s="14">
        <f>BB9+BB11</f>
        <v>608234</v>
      </c>
      <c r="BC8" s="14">
        <f>BC9+BC11</f>
        <v>614361</v>
      </c>
      <c r="BD8" s="14">
        <f>BD9+BD11</f>
        <v>644710</v>
      </c>
      <c r="BE8" s="28">
        <f>BD8-BC8</f>
        <v>30349</v>
      </c>
      <c r="BF8" s="67">
        <f>BE8/BC8*100</f>
        <v>4.939929455157473</v>
      </c>
      <c r="BG8" s="16">
        <v>446036</v>
      </c>
      <c r="BH8" s="14">
        <f>BH9+BH11</f>
        <v>425170</v>
      </c>
      <c r="BI8" s="14">
        <f>BI9+BI11</f>
        <v>278694</v>
      </c>
      <c r="BJ8" s="14">
        <f>BJ9+BJ11</f>
        <v>279154</v>
      </c>
      <c r="BK8" s="14">
        <f>BK9+BK11</f>
        <v>328976</v>
      </c>
      <c r="BL8" s="28">
        <f>BK8-BJ8</f>
        <v>49822</v>
      </c>
      <c r="BM8" s="48">
        <f>BL8/BJ8*100</f>
        <v>17.84749636401413</v>
      </c>
      <c r="BN8" s="14">
        <v>92942</v>
      </c>
      <c r="BO8" s="14">
        <f>SUM(BO9,BO11)</f>
        <v>78891</v>
      </c>
      <c r="BP8" s="14">
        <f>SUM(BP9,BP11)</f>
        <v>56915</v>
      </c>
      <c r="BQ8" s="14">
        <f>SUM(BQ9,BQ11)</f>
        <v>161007</v>
      </c>
      <c r="BR8" s="14">
        <f>SUM(BR9,BR11)</f>
        <v>54972</v>
      </c>
      <c r="BS8" s="28">
        <f>BR8-BQ8</f>
        <v>-106035</v>
      </c>
      <c r="BT8" s="48">
        <f>BS8/BQ8*100</f>
        <v>-65.85738508263616</v>
      </c>
      <c r="BU8" s="16">
        <f>SUM(C8,J8,Q8,X8,AE8,AL8,AS8,AZ8,BG8,BN8)</f>
        <v>16181728</v>
      </c>
      <c r="BV8" s="14">
        <f>SUM(D8,K8,R8,Y8,AF8,AM8,AT8,BA8,BH8,BO8)</f>
        <v>14467683</v>
      </c>
      <c r="BW8" s="14">
        <f>SUM(E8,L8,S8,Z8,AG8,AN8,AU8,BB8,BI8,BP8,)</f>
        <v>9481769</v>
      </c>
      <c r="BX8" s="14">
        <f>SUM(F8,M8,T8,AA8,AH8,AO8,AV8,BC8,BJ8,BQ8,)</f>
        <v>6398172</v>
      </c>
      <c r="BY8" s="14">
        <f>SUM(G8,N8,U8,AB8,AI8,AP8,AW8,BD8,BK8,BR8,)</f>
        <v>8878414</v>
      </c>
      <c r="BZ8" s="14">
        <f>BY8-BX8</f>
        <v>2480242</v>
      </c>
      <c r="CA8" s="15">
        <f>BZ8/BX8*100</f>
        <v>38.76485346126988</v>
      </c>
      <c r="CB8" s="43"/>
    </row>
    <row r="9" spans="1:80" ht="12" customHeight="1">
      <c r="A9" s="73"/>
      <c r="B9" s="17" t="s">
        <v>2</v>
      </c>
      <c r="C9" s="39">
        <v>558696</v>
      </c>
      <c r="D9" s="18">
        <v>574561</v>
      </c>
      <c r="E9" s="18">
        <v>218567</v>
      </c>
      <c r="F9" s="18">
        <v>204614</v>
      </c>
      <c r="G9" s="57">
        <v>199963</v>
      </c>
      <c r="H9" s="14">
        <f aca="true" t="shared" si="0" ref="H9:H41">G9-F9</f>
        <v>-4651</v>
      </c>
      <c r="I9" s="15">
        <f aca="true" t="shared" si="1" ref="I9:I41">H9/F9*100</f>
        <v>-2.273060494394323</v>
      </c>
      <c r="J9" s="18">
        <v>146337</v>
      </c>
      <c r="K9" s="18">
        <v>153142</v>
      </c>
      <c r="L9" s="18">
        <v>133837</v>
      </c>
      <c r="M9" s="18">
        <v>140633</v>
      </c>
      <c r="N9" s="57">
        <v>137325</v>
      </c>
      <c r="O9" s="14">
        <f aca="true" t="shared" si="2" ref="O9:O41">N9-M9</f>
        <v>-3308</v>
      </c>
      <c r="P9" s="15">
        <f aca="true" t="shared" si="3" ref="P9:P41">O9/M9*100</f>
        <v>-2.352221740274331</v>
      </c>
      <c r="Q9" s="18">
        <v>723689</v>
      </c>
      <c r="R9" s="18">
        <v>707610</v>
      </c>
      <c r="S9" s="18">
        <v>688627</v>
      </c>
      <c r="T9" s="18">
        <v>687833</v>
      </c>
      <c r="U9" s="57">
        <v>703109</v>
      </c>
      <c r="V9" s="14">
        <f aca="true" t="shared" si="4" ref="V9:V41">U9-T9</f>
        <v>15276</v>
      </c>
      <c r="W9" s="15">
        <f aca="true" t="shared" si="5" ref="W9:W41">V9/T9*100</f>
        <v>2.220887919015226</v>
      </c>
      <c r="X9" s="18">
        <v>269145</v>
      </c>
      <c r="Y9" s="18">
        <v>295539</v>
      </c>
      <c r="Z9" s="18">
        <v>170430</v>
      </c>
      <c r="AA9" s="18">
        <v>171180</v>
      </c>
      <c r="AB9" s="57">
        <v>241273</v>
      </c>
      <c r="AC9" s="14">
        <f aca="true" t="shared" si="6" ref="AC9:AC41">AB9-AA9</f>
        <v>70093</v>
      </c>
      <c r="AD9" s="15">
        <f aca="true" t="shared" si="7" ref="AD9:AD41">AC9/AA9*100</f>
        <v>40.94695642014254</v>
      </c>
      <c r="AE9" s="39">
        <v>695412</v>
      </c>
      <c r="AF9" s="18">
        <v>288116</v>
      </c>
      <c r="AG9" s="18">
        <v>3334163</v>
      </c>
      <c r="AH9" s="18">
        <v>183722</v>
      </c>
      <c r="AI9" s="57">
        <v>1749407</v>
      </c>
      <c r="AJ9" s="14">
        <f aca="true" t="shared" si="8" ref="AJ9:AJ41">AI9-AH9</f>
        <v>1565685</v>
      </c>
      <c r="AK9" s="15">
        <f aca="true" t="shared" si="9" ref="AK9:AK41">AJ9/AH9*100</f>
        <v>852.2033289426415</v>
      </c>
      <c r="AL9" s="18">
        <v>3064428</v>
      </c>
      <c r="AM9" s="18">
        <v>2675975</v>
      </c>
      <c r="AN9" s="18">
        <v>699739</v>
      </c>
      <c r="AO9" s="18">
        <v>710392</v>
      </c>
      <c r="AP9" s="57">
        <v>708351</v>
      </c>
      <c r="AQ9" s="14">
        <f aca="true" t="shared" si="10" ref="AQ9:AQ41">AP9-AO9</f>
        <v>-2041</v>
      </c>
      <c r="AR9" s="15">
        <f aca="true" t="shared" si="11" ref="AR9:AR41">AQ9/AO9*100</f>
        <v>-0.2873061633576955</v>
      </c>
      <c r="AS9" s="18">
        <v>805222</v>
      </c>
      <c r="AT9" s="18">
        <v>722812</v>
      </c>
      <c r="AU9" s="18">
        <v>221285</v>
      </c>
      <c r="AV9" s="18">
        <v>219918</v>
      </c>
      <c r="AW9" s="57">
        <v>216729</v>
      </c>
      <c r="AX9" s="14">
        <f aca="true" t="shared" si="12" ref="AX9:AX41">AW9-AV9</f>
        <v>-3189</v>
      </c>
      <c r="AY9" s="15">
        <f aca="true" t="shared" si="13" ref="AY9:AY41">AX9/AV9*100</f>
        <v>-1.4500859411235096</v>
      </c>
      <c r="AZ9" s="39">
        <v>432276</v>
      </c>
      <c r="BA9" s="18">
        <v>434692</v>
      </c>
      <c r="BB9" s="18">
        <v>363666</v>
      </c>
      <c r="BC9" s="18">
        <v>363460</v>
      </c>
      <c r="BD9" s="57">
        <v>364692</v>
      </c>
      <c r="BE9" s="14">
        <f aca="true" t="shared" si="14" ref="BE9:BE41">BD9-BC9</f>
        <v>1232</v>
      </c>
      <c r="BF9" s="68">
        <f aca="true" t="shared" si="15" ref="BF9:BF41">BE9/BC9*100</f>
        <v>0.33896439773290044</v>
      </c>
      <c r="BG9" s="39">
        <v>331461</v>
      </c>
      <c r="BH9" s="18">
        <v>323232</v>
      </c>
      <c r="BI9" s="18">
        <v>179575</v>
      </c>
      <c r="BJ9" s="18">
        <v>188156</v>
      </c>
      <c r="BK9" s="57">
        <v>237383</v>
      </c>
      <c r="BL9" s="14">
        <f aca="true" t="shared" si="16" ref="BL9:BL41">BK9-BJ9</f>
        <v>49227</v>
      </c>
      <c r="BM9" s="15">
        <f aca="true" t="shared" si="17" ref="BM9:BM41">BL9/BJ9*100</f>
        <v>26.16286485682093</v>
      </c>
      <c r="BN9" s="18">
        <v>53247</v>
      </c>
      <c r="BO9" s="18">
        <v>41673</v>
      </c>
      <c r="BP9" s="18">
        <v>32189</v>
      </c>
      <c r="BQ9" s="18">
        <v>135868</v>
      </c>
      <c r="BR9" s="57">
        <v>27097</v>
      </c>
      <c r="BS9" s="14">
        <f aca="true" t="shared" si="18" ref="BS9:BS41">BR9-BQ9</f>
        <v>-108771</v>
      </c>
      <c r="BT9" s="15">
        <f aca="true" t="shared" si="19" ref="BT9:BT41">BS9/BQ9*100</f>
        <v>-80.05637824947743</v>
      </c>
      <c r="BU9" s="20">
        <f>SUM(C9,J9,Q9,X9,AE9,AL9,AS9,AZ9,BG9,BN9)</f>
        <v>7079913</v>
      </c>
      <c r="BV9" s="14">
        <f>SUM(D9,K9,R9,Y9,AF9,AM9,AT9,BA9,BH9,BO9)</f>
        <v>6217352</v>
      </c>
      <c r="BW9" s="14">
        <f>SUM(E9,L9,S9,Z9,AG9,AN9,AU9,BB9,BI9,BP9,)</f>
        <v>6042078</v>
      </c>
      <c r="BX9" s="14">
        <f>SUM(F9,M9,T9,AA9,AH9,AO9,AV9,BC9,BJ9,BQ9,)</f>
        <v>3005776</v>
      </c>
      <c r="BY9" s="14">
        <f>SUM(G9,N9,U9,AB9,AI9,AP9,AW9,BD9,BK9,BR9,)</f>
        <v>4585329</v>
      </c>
      <c r="BZ9" s="14">
        <f aca="true" t="shared" si="20" ref="BZ9:BZ41">BY9-BX9</f>
        <v>1579553</v>
      </c>
      <c r="CA9" s="15">
        <f aca="true" t="shared" si="21" ref="CA9:CA41">BZ9/BX9*100</f>
        <v>52.55058926546755</v>
      </c>
      <c r="CB9" s="43"/>
    </row>
    <row r="10" spans="1:80" ht="12" customHeight="1">
      <c r="A10" s="73"/>
      <c r="B10" s="17" t="s">
        <v>3</v>
      </c>
      <c r="C10" s="39">
        <v>547093</v>
      </c>
      <c r="D10" s="18">
        <v>536977</v>
      </c>
      <c r="E10" s="18">
        <v>206843</v>
      </c>
      <c r="F10" s="18">
        <v>204232</v>
      </c>
      <c r="G10" s="57">
        <v>199426</v>
      </c>
      <c r="H10" s="14">
        <f t="shared" si="0"/>
        <v>-4806</v>
      </c>
      <c r="I10" s="15">
        <f t="shared" si="1"/>
        <v>-2.3532061577030046</v>
      </c>
      <c r="J10" s="18">
        <v>146337</v>
      </c>
      <c r="K10" s="18">
        <v>153142</v>
      </c>
      <c r="L10" s="18">
        <v>133837</v>
      </c>
      <c r="M10" s="18">
        <v>140633</v>
      </c>
      <c r="N10" s="57">
        <v>137325</v>
      </c>
      <c r="O10" s="14">
        <f t="shared" si="2"/>
        <v>-3308</v>
      </c>
      <c r="P10" s="15">
        <f t="shared" si="3"/>
        <v>-2.352221740274331</v>
      </c>
      <c r="Q10" s="18">
        <v>700493</v>
      </c>
      <c r="R10" s="18">
        <v>684248</v>
      </c>
      <c r="S10" s="18">
        <v>665693</v>
      </c>
      <c r="T10" s="18">
        <v>666316</v>
      </c>
      <c r="U10" s="57">
        <v>673624</v>
      </c>
      <c r="V10" s="14">
        <f t="shared" si="4"/>
        <v>7308</v>
      </c>
      <c r="W10" s="15">
        <f t="shared" si="5"/>
        <v>1.0967769046518467</v>
      </c>
      <c r="X10" s="18">
        <v>264266</v>
      </c>
      <c r="Y10" s="18">
        <v>289685</v>
      </c>
      <c r="Z10" s="18">
        <v>165602</v>
      </c>
      <c r="AA10" s="18">
        <v>165302</v>
      </c>
      <c r="AB10" s="57">
        <v>235196</v>
      </c>
      <c r="AC10" s="14">
        <f t="shared" si="6"/>
        <v>69894</v>
      </c>
      <c r="AD10" s="15">
        <f t="shared" si="7"/>
        <v>42.28261001076817</v>
      </c>
      <c r="AE10" s="39">
        <v>653476</v>
      </c>
      <c r="AF10" s="18">
        <v>247209</v>
      </c>
      <c r="AG10" s="18">
        <v>3287990</v>
      </c>
      <c r="AH10" s="18">
        <v>154255</v>
      </c>
      <c r="AI10" s="57">
        <v>1714676</v>
      </c>
      <c r="AJ10" s="14">
        <f t="shared" si="8"/>
        <v>1560421</v>
      </c>
      <c r="AK10" s="15">
        <f t="shared" si="9"/>
        <v>1011.5853619007488</v>
      </c>
      <c r="AL10" s="18">
        <v>2902535</v>
      </c>
      <c r="AM10" s="18">
        <v>2508081</v>
      </c>
      <c r="AN10" s="18">
        <v>651238</v>
      </c>
      <c r="AO10" s="18">
        <v>662698</v>
      </c>
      <c r="AP10" s="57">
        <v>652524</v>
      </c>
      <c r="AQ10" s="14">
        <f t="shared" si="10"/>
        <v>-10174</v>
      </c>
      <c r="AR10" s="15">
        <f t="shared" si="11"/>
        <v>-1.5352392794304495</v>
      </c>
      <c r="AS10" s="18">
        <v>796131</v>
      </c>
      <c r="AT10" s="18">
        <v>707888</v>
      </c>
      <c r="AU10" s="18">
        <v>220916</v>
      </c>
      <c r="AV10" s="18">
        <v>219642</v>
      </c>
      <c r="AW10" s="57">
        <v>216548</v>
      </c>
      <c r="AX10" s="14">
        <f t="shared" si="12"/>
        <v>-3094</v>
      </c>
      <c r="AY10" s="15">
        <f t="shared" si="13"/>
        <v>-1.4086559036978357</v>
      </c>
      <c r="AZ10" s="39">
        <v>432231</v>
      </c>
      <c r="BA10" s="18">
        <v>434644</v>
      </c>
      <c r="BB10" s="18">
        <v>363596</v>
      </c>
      <c r="BC10" s="18">
        <v>363396</v>
      </c>
      <c r="BD10" s="57">
        <v>364639</v>
      </c>
      <c r="BE10" s="14">
        <f t="shared" si="14"/>
        <v>1243</v>
      </c>
      <c r="BF10" s="68">
        <f t="shared" si="15"/>
        <v>0.3420510957743068</v>
      </c>
      <c r="BG10" s="39">
        <v>331448</v>
      </c>
      <c r="BH10" s="18">
        <v>323220</v>
      </c>
      <c r="BI10" s="18">
        <v>179568</v>
      </c>
      <c r="BJ10" s="18">
        <v>188148</v>
      </c>
      <c r="BK10" s="57">
        <v>237378</v>
      </c>
      <c r="BL10" s="14">
        <f t="shared" si="16"/>
        <v>49230</v>
      </c>
      <c r="BM10" s="15">
        <f t="shared" si="17"/>
        <v>26.165571783914793</v>
      </c>
      <c r="BN10" s="18">
        <v>53247</v>
      </c>
      <c r="BO10" s="18">
        <v>41673</v>
      </c>
      <c r="BP10" s="18">
        <v>32189</v>
      </c>
      <c r="BQ10" s="18">
        <v>135868</v>
      </c>
      <c r="BR10" s="57">
        <v>27097</v>
      </c>
      <c r="BS10" s="14">
        <f t="shared" si="18"/>
        <v>-108771</v>
      </c>
      <c r="BT10" s="15">
        <f t="shared" si="19"/>
        <v>-80.05637824947743</v>
      </c>
      <c r="BU10" s="20">
        <f>SUM(C10,J10,Q10,X10,AE10,AL10,AS10,AZ10,BG10,BN10)</f>
        <v>6827257</v>
      </c>
      <c r="BV10" s="14">
        <f>SUM(D10,K10,R10,Y10,AF10,AM10,AT10,BA10,BH10,BO10)</f>
        <v>5926767</v>
      </c>
      <c r="BW10" s="14">
        <f>SUM(E10,L10,S10,Z10,AG10,AN10,AU10,BB10,BI10,BP10,)</f>
        <v>5907472</v>
      </c>
      <c r="BX10" s="14">
        <f>SUM(F10,M10,T10,AA10,AH10,AO10,AV10,BC10,BJ10,BQ10,)</f>
        <v>2900490</v>
      </c>
      <c r="BY10" s="14">
        <f>SUM(G10,N10,U10,AB10,AI10,AP10,AW10,BD10,BK10,BR10,)</f>
        <v>4458433</v>
      </c>
      <c r="BZ10" s="14">
        <f t="shared" si="20"/>
        <v>1557943</v>
      </c>
      <c r="CA10" s="15">
        <f t="shared" si="21"/>
        <v>53.71309675261766</v>
      </c>
      <c r="CB10" s="43"/>
    </row>
    <row r="11" spans="1:80" ht="12" customHeight="1">
      <c r="A11" s="73"/>
      <c r="B11" s="17" t="s">
        <v>54</v>
      </c>
      <c r="C11" s="39">
        <v>269278</v>
      </c>
      <c r="D11" s="18">
        <v>440205</v>
      </c>
      <c r="E11" s="18">
        <v>128911</v>
      </c>
      <c r="F11" s="18">
        <v>105211</v>
      </c>
      <c r="G11" s="57">
        <v>121456</v>
      </c>
      <c r="H11" s="14">
        <f t="shared" si="0"/>
        <v>16245</v>
      </c>
      <c r="I11" s="15">
        <f t="shared" si="1"/>
        <v>15.440400718556043</v>
      </c>
      <c r="J11" s="18">
        <v>15</v>
      </c>
      <c r="K11" s="18">
        <v>963</v>
      </c>
      <c r="L11" s="18">
        <v>227</v>
      </c>
      <c r="M11" s="18">
        <v>2</v>
      </c>
      <c r="N11" s="57">
        <v>1</v>
      </c>
      <c r="O11" s="14">
        <f t="shared" si="2"/>
        <v>-1</v>
      </c>
      <c r="P11" s="15">
        <f t="shared" si="3"/>
        <v>-50</v>
      </c>
      <c r="Q11" s="18">
        <v>437312</v>
      </c>
      <c r="R11" s="18">
        <v>406004</v>
      </c>
      <c r="S11" s="18">
        <v>422874</v>
      </c>
      <c r="T11" s="18">
        <v>413793</v>
      </c>
      <c r="U11" s="57">
        <v>473037</v>
      </c>
      <c r="V11" s="14">
        <f t="shared" si="4"/>
        <v>59244</v>
      </c>
      <c r="W11" s="15">
        <f t="shared" si="5"/>
        <v>14.317303579325893</v>
      </c>
      <c r="X11" s="18">
        <v>139118</v>
      </c>
      <c r="Y11" s="18">
        <v>135954</v>
      </c>
      <c r="Z11" s="18">
        <v>176329</v>
      </c>
      <c r="AA11" s="18">
        <v>187941</v>
      </c>
      <c r="AB11" s="57">
        <v>142901</v>
      </c>
      <c r="AC11" s="14">
        <f t="shared" si="6"/>
        <v>-45040</v>
      </c>
      <c r="AD11" s="15">
        <f t="shared" si="7"/>
        <v>-23.964967729234175</v>
      </c>
      <c r="AE11" s="39">
        <v>10757</v>
      </c>
      <c r="AF11" s="18">
        <v>2013</v>
      </c>
      <c r="AG11" s="18">
        <v>1347</v>
      </c>
      <c r="AH11" s="18">
        <v>6934</v>
      </c>
      <c r="AI11" s="57">
        <v>9813</v>
      </c>
      <c r="AJ11" s="14">
        <f t="shared" si="8"/>
        <v>2879</v>
      </c>
      <c r="AK11" s="15">
        <f t="shared" si="9"/>
        <v>41.520046149408714</v>
      </c>
      <c r="AL11" s="18">
        <v>5033946</v>
      </c>
      <c r="AM11" s="18">
        <v>4283823</v>
      </c>
      <c r="AN11" s="18">
        <v>1476915</v>
      </c>
      <c r="AO11" s="18">
        <v>1455444</v>
      </c>
      <c r="AP11" s="57">
        <v>1951894</v>
      </c>
      <c r="AQ11" s="14">
        <f t="shared" si="10"/>
        <v>496450</v>
      </c>
      <c r="AR11" s="15">
        <f t="shared" si="11"/>
        <v>34.10986613019807</v>
      </c>
      <c r="AS11" s="18">
        <v>2839250</v>
      </c>
      <c r="AT11" s="18">
        <v>2611969</v>
      </c>
      <c r="AU11" s="18">
        <v>864675</v>
      </c>
      <c r="AV11" s="18">
        <v>856033</v>
      </c>
      <c r="AW11" s="57">
        <v>1194497</v>
      </c>
      <c r="AX11" s="14">
        <f t="shared" si="12"/>
        <v>338464</v>
      </c>
      <c r="AY11" s="15">
        <f t="shared" si="13"/>
        <v>39.53866264501485</v>
      </c>
      <c r="AZ11" s="39">
        <v>217869</v>
      </c>
      <c r="BA11" s="18">
        <v>230244</v>
      </c>
      <c r="BB11" s="18">
        <v>244568</v>
      </c>
      <c r="BC11" s="18">
        <v>250901</v>
      </c>
      <c r="BD11" s="57">
        <v>280018</v>
      </c>
      <c r="BE11" s="14">
        <f t="shared" si="14"/>
        <v>29117</v>
      </c>
      <c r="BF11" s="68">
        <f t="shared" si="15"/>
        <v>11.604975667693632</v>
      </c>
      <c r="BG11" s="39">
        <v>114575</v>
      </c>
      <c r="BH11" s="18">
        <v>101938</v>
      </c>
      <c r="BI11" s="18">
        <v>99119</v>
      </c>
      <c r="BJ11" s="18">
        <v>90998</v>
      </c>
      <c r="BK11" s="57">
        <v>91593</v>
      </c>
      <c r="BL11" s="14">
        <f t="shared" si="16"/>
        <v>595</v>
      </c>
      <c r="BM11" s="15">
        <f t="shared" si="17"/>
        <v>0.6538605244071298</v>
      </c>
      <c r="BN11" s="18">
        <v>39695</v>
      </c>
      <c r="BO11" s="18">
        <v>37218</v>
      </c>
      <c r="BP11" s="18">
        <v>24726</v>
      </c>
      <c r="BQ11" s="18">
        <v>25139</v>
      </c>
      <c r="BR11" s="57">
        <v>27875</v>
      </c>
      <c r="BS11" s="14">
        <f t="shared" si="18"/>
        <v>2736</v>
      </c>
      <c r="BT11" s="15">
        <f t="shared" si="19"/>
        <v>10.883487807788693</v>
      </c>
      <c r="BU11" s="20">
        <f>SUM(C11,J11,Q11,X11,AE11,AL11,AS11,AZ11,BG11,BN11)</f>
        <v>9101815</v>
      </c>
      <c r="BV11" s="14">
        <f>SUM(D11,K11,R11,Y11,AF11,AM11,AT11,BA11,BH11,BO11)</f>
        <v>8250331</v>
      </c>
      <c r="BW11" s="14">
        <f>SUM(E11,L11,S11,Z11,AG11,AN11,AU11,BB11,BI11,BP11,)</f>
        <v>3439691</v>
      </c>
      <c r="BX11" s="14">
        <f>SUM(F11,M11,T11,AA11,AH11,AO11,AV11,BC11,BJ11,BQ11,)</f>
        <v>3392396</v>
      </c>
      <c r="BY11" s="14">
        <f>SUM(G11,N11,U11,AB11,AI11,AP11,AW11,BD11,BK11,BR11,)</f>
        <v>4293085</v>
      </c>
      <c r="BZ11" s="14">
        <f t="shared" si="20"/>
        <v>900689</v>
      </c>
      <c r="CA11" s="15">
        <f t="shared" si="21"/>
        <v>26.550231753604237</v>
      </c>
      <c r="CB11" s="43"/>
    </row>
    <row r="12" spans="1:80" ht="12" customHeight="1">
      <c r="A12" s="73"/>
      <c r="B12" s="17" t="s">
        <v>6</v>
      </c>
      <c r="C12" s="39">
        <v>230516</v>
      </c>
      <c r="D12" s="18">
        <v>219667</v>
      </c>
      <c r="E12" s="18">
        <v>93105</v>
      </c>
      <c r="F12" s="18">
        <v>100921</v>
      </c>
      <c r="G12" s="57">
        <v>116466</v>
      </c>
      <c r="H12" s="14">
        <f t="shared" si="0"/>
        <v>15545</v>
      </c>
      <c r="I12" s="15">
        <f t="shared" si="1"/>
        <v>15.403137107242298</v>
      </c>
      <c r="J12" s="18"/>
      <c r="K12" s="18"/>
      <c r="L12" s="18"/>
      <c r="M12" s="18"/>
      <c r="N12" s="57"/>
      <c r="O12" s="14">
        <f t="shared" si="2"/>
        <v>0</v>
      </c>
      <c r="P12" s="15" t="e">
        <f t="shared" si="3"/>
        <v>#DIV/0!</v>
      </c>
      <c r="Q12" s="18">
        <v>217576</v>
      </c>
      <c r="R12" s="18">
        <v>187062</v>
      </c>
      <c r="S12" s="18">
        <v>223450</v>
      </c>
      <c r="T12" s="18">
        <v>183305</v>
      </c>
      <c r="U12" s="57">
        <v>189120</v>
      </c>
      <c r="V12" s="14">
        <f t="shared" si="4"/>
        <v>5815</v>
      </c>
      <c r="W12" s="15">
        <f t="shared" si="5"/>
        <v>3.172308447669185</v>
      </c>
      <c r="X12" s="18">
        <v>121379</v>
      </c>
      <c r="Y12" s="18">
        <v>116647</v>
      </c>
      <c r="Z12" s="18">
        <v>171069</v>
      </c>
      <c r="AA12" s="18">
        <v>176597</v>
      </c>
      <c r="AB12" s="57">
        <v>129170</v>
      </c>
      <c r="AC12" s="14">
        <f t="shared" si="6"/>
        <v>-47427</v>
      </c>
      <c r="AD12" s="15">
        <f t="shared" si="7"/>
        <v>-26.85606210751032</v>
      </c>
      <c r="AE12" s="39">
        <v>1684</v>
      </c>
      <c r="AF12" s="18"/>
      <c r="AG12" s="18">
        <v>1347</v>
      </c>
      <c r="AH12" s="18">
        <v>6926</v>
      </c>
      <c r="AI12" s="57">
        <v>8956</v>
      </c>
      <c r="AJ12" s="14">
        <f t="shared" si="8"/>
        <v>2030</v>
      </c>
      <c r="AK12" s="15">
        <f t="shared" si="9"/>
        <v>29.30984695350852</v>
      </c>
      <c r="AL12" s="34">
        <v>4926831</v>
      </c>
      <c r="AM12" s="34">
        <v>4186552</v>
      </c>
      <c r="AN12" s="34">
        <v>1453156</v>
      </c>
      <c r="AO12" s="34">
        <v>1434199</v>
      </c>
      <c r="AP12" s="58">
        <v>1933431</v>
      </c>
      <c r="AQ12" s="14">
        <f t="shared" si="10"/>
        <v>499232</v>
      </c>
      <c r="AR12" s="15">
        <f t="shared" si="11"/>
        <v>34.809116447578056</v>
      </c>
      <c r="AS12" s="18">
        <v>2820315</v>
      </c>
      <c r="AT12" s="34">
        <v>2594485</v>
      </c>
      <c r="AU12" s="34">
        <v>844248</v>
      </c>
      <c r="AV12" s="34">
        <v>843062</v>
      </c>
      <c r="AW12" s="58">
        <v>1186641</v>
      </c>
      <c r="AX12" s="14">
        <f t="shared" si="12"/>
        <v>343579</v>
      </c>
      <c r="AY12" s="15">
        <f t="shared" si="13"/>
        <v>40.753704946967126</v>
      </c>
      <c r="AZ12" s="39">
        <v>210378</v>
      </c>
      <c r="BA12" s="34">
        <v>213600</v>
      </c>
      <c r="BB12" s="34">
        <v>236381</v>
      </c>
      <c r="BC12" s="34">
        <v>244561</v>
      </c>
      <c r="BD12" s="58">
        <v>272170</v>
      </c>
      <c r="BE12" s="14">
        <f t="shared" si="14"/>
        <v>27609</v>
      </c>
      <c r="BF12" s="68">
        <f t="shared" si="15"/>
        <v>11.289208009453674</v>
      </c>
      <c r="BG12" s="39">
        <v>0</v>
      </c>
      <c r="BH12" s="34">
        <v>97630</v>
      </c>
      <c r="BI12" s="34">
        <v>5617</v>
      </c>
      <c r="BJ12" s="34">
        <v>0</v>
      </c>
      <c r="BK12" s="58">
        <v>0</v>
      </c>
      <c r="BL12" s="14">
        <f t="shared" si="16"/>
        <v>0</v>
      </c>
      <c r="BM12" s="15" t="e">
        <f t="shared" si="17"/>
        <v>#DIV/0!</v>
      </c>
      <c r="BN12" s="18">
        <v>39590</v>
      </c>
      <c r="BO12" s="18">
        <v>37078</v>
      </c>
      <c r="BP12" s="18">
        <v>24308</v>
      </c>
      <c r="BQ12" s="18">
        <v>24831</v>
      </c>
      <c r="BR12" s="57">
        <v>27794</v>
      </c>
      <c r="BS12" s="14">
        <f t="shared" si="18"/>
        <v>2963</v>
      </c>
      <c r="BT12" s="15">
        <f t="shared" si="19"/>
        <v>11.93266481414361</v>
      </c>
      <c r="BU12" s="35">
        <f>SUM(C12,J12,Q12,X12,AE12,AL12,AS12,AZ12,BG12,BN12)</f>
        <v>8568269</v>
      </c>
      <c r="BV12" s="36">
        <f>SUM(D12,K12,R12,Y12,AF12,AM12,AT12,BA12,BH12,BO12)</f>
        <v>7652721</v>
      </c>
      <c r="BW12" s="36">
        <f>SUM(E12,L12,S12,Z12,AG12,AN12,AU12,BB12,BI12,BP12,)</f>
        <v>3052681</v>
      </c>
      <c r="BX12" s="36">
        <f>SUM(F12,M12,T12,AA12,AH12,AO12,AV12,BC12,BJ12,BQ12,)</f>
        <v>3014402</v>
      </c>
      <c r="BY12" s="36">
        <f>SUM(G12,N12,U12,AB12,AI12,AP12,AW12,BD12,BK12,BR12,)</f>
        <v>3863748</v>
      </c>
      <c r="BZ12" s="14">
        <f t="shared" si="20"/>
        <v>849346</v>
      </c>
      <c r="CA12" s="15">
        <f t="shared" si="21"/>
        <v>28.176268460543753</v>
      </c>
      <c r="CB12" s="43"/>
    </row>
    <row r="13" spans="1:80" ht="12" customHeight="1">
      <c r="A13" s="73"/>
      <c r="B13" s="17" t="s">
        <v>1</v>
      </c>
      <c r="C13" s="20">
        <v>669110</v>
      </c>
      <c r="D13" s="19">
        <f>D14+D16</f>
        <v>666393</v>
      </c>
      <c r="E13" s="19">
        <f>E14+E16</f>
        <v>259209</v>
      </c>
      <c r="F13" s="19">
        <f>F14+F16</f>
        <v>268283</v>
      </c>
      <c r="G13" s="19">
        <f>G14+G16</f>
        <v>296197</v>
      </c>
      <c r="H13" s="14">
        <f t="shared" si="0"/>
        <v>27914</v>
      </c>
      <c r="I13" s="15">
        <f t="shared" si="1"/>
        <v>10.404684605435305</v>
      </c>
      <c r="J13" s="19">
        <v>30026</v>
      </c>
      <c r="K13" s="19">
        <f>K14+K16</f>
        <v>27918</v>
      </c>
      <c r="L13" s="19">
        <f>L14+L16</f>
        <v>31402</v>
      </c>
      <c r="M13" s="19">
        <f>M14+M16</f>
        <v>29944</v>
      </c>
      <c r="N13" s="19">
        <f>N14+N16</f>
        <v>31954</v>
      </c>
      <c r="O13" s="14">
        <f t="shared" si="2"/>
        <v>2010</v>
      </c>
      <c r="P13" s="15">
        <f t="shared" si="3"/>
        <v>6.712530056104729</v>
      </c>
      <c r="Q13" s="19">
        <v>803236</v>
      </c>
      <c r="R13" s="19">
        <f>R14+R16</f>
        <v>757055</v>
      </c>
      <c r="S13" s="19">
        <f>S14+S16</f>
        <v>752701</v>
      </c>
      <c r="T13" s="19">
        <f>T14+T16</f>
        <v>752881</v>
      </c>
      <c r="U13" s="19">
        <f>U14+U16</f>
        <v>819598</v>
      </c>
      <c r="V13" s="14">
        <f t="shared" si="4"/>
        <v>66717</v>
      </c>
      <c r="W13" s="15">
        <f t="shared" si="5"/>
        <v>8.861559794974239</v>
      </c>
      <c r="X13" s="19">
        <v>395373</v>
      </c>
      <c r="Y13" s="19">
        <f>Y14+Y16</f>
        <v>387007</v>
      </c>
      <c r="Z13" s="19">
        <f>Z14+Z16</f>
        <v>358404</v>
      </c>
      <c r="AA13" s="19">
        <f>AA14+AA16</f>
        <v>347231</v>
      </c>
      <c r="AB13" s="19">
        <f>AB14+AB16</f>
        <v>373062</v>
      </c>
      <c r="AC13" s="14">
        <f t="shared" si="6"/>
        <v>25831</v>
      </c>
      <c r="AD13" s="15">
        <f t="shared" si="7"/>
        <v>7.439139938542354</v>
      </c>
      <c r="AE13" s="20">
        <v>27035</v>
      </c>
      <c r="AF13" s="19">
        <f>AF14+AF16</f>
        <v>16017</v>
      </c>
      <c r="AG13" s="19">
        <f>AG14+AG16</f>
        <v>9850</v>
      </c>
      <c r="AH13" s="19">
        <f>AH14+AH16</f>
        <v>12820</v>
      </c>
      <c r="AI13" s="19">
        <f>AI14+AI16</f>
        <v>20135</v>
      </c>
      <c r="AJ13" s="14">
        <f t="shared" si="8"/>
        <v>7315</v>
      </c>
      <c r="AK13" s="15">
        <f t="shared" si="9"/>
        <v>57.05928237129485</v>
      </c>
      <c r="AL13" s="19">
        <v>4520677</v>
      </c>
      <c r="AM13" s="19">
        <f>AM14+AM16</f>
        <v>3970996</v>
      </c>
      <c r="AN13" s="19">
        <f>AN14+AN16</f>
        <v>1105005</v>
      </c>
      <c r="AO13" s="19">
        <f>AO14+AO16</f>
        <v>1153345</v>
      </c>
      <c r="AP13" s="19">
        <f>AP14+AP16</f>
        <v>1279511</v>
      </c>
      <c r="AQ13" s="14">
        <f t="shared" si="10"/>
        <v>126166</v>
      </c>
      <c r="AR13" s="15">
        <f t="shared" si="11"/>
        <v>10.939137898894085</v>
      </c>
      <c r="AS13" s="19">
        <v>1851485</v>
      </c>
      <c r="AT13" s="19">
        <f>AT14+AT16</f>
        <v>1616902</v>
      </c>
      <c r="AU13" s="19">
        <f>AU14+AU16</f>
        <v>496230</v>
      </c>
      <c r="AV13" s="19">
        <f>AV14+AV16</f>
        <v>471139</v>
      </c>
      <c r="AW13" s="19">
        <f>AW14+AW16</f>
        <v>541855</v>
      </c>
      <c r="AX13" s="14">
        <f t="shared" si="12"/>
        <v>70716</v>
      </c>
      <c r="AY13" s="15">
        <f t="shared" si="13"/>
        <v>15.009583159110157</v>
      </c>
      <c r="AZ13" s="20">
        <v>573954</v>
      </c>
      <c r="BA13" s="19">
        <f>BA14+BA16</f>
        <v>559618</v>
      </c>
      <c r="BB13" s="19">
        <f>BB14+BB16</f>
        <v>491919</v>
      </c>
      <c r="BC13" s="19">
        <f>BC14+BC16</f>
        <v>498168</v>
      </c>
      <c r="BD13" s="19">
        <f>BD14+BD16</f>
        <v>519496</v>
      </c>
      <c r="BE13" s="14">
        <f t="shared" si="14"/>
        <v>21328</v>
      </c>
      <c r="BF13" s="68">
        <f t="shared" si="15"/>
        <v>4.28128663422781</v>
      </c>
      <c r="BG13" s="20">
        <v>238684</v>
      </c>
      <c r="BH13" s="19">
        <f>BH14+BH16</f>
        <v>274381</v>
      </c>
      <c r="BI13" s="19">
        <f>BI14+BI16</f>
        <v>240640</v>
      </c>
      <c r="BJ13" s="19">
        <f>BJ14+BJ16</f>
        <v>201152</v>
      </c>
      <c r="BK13" s="19">
        <f>BK14+BK16</f>
        <v>214425</v>
      </c>
      <c r="BL13" s="14">
        <f t="shared" si="16"/>
        <v>13273</v>
      </c>
      <c r="BM13" s="15">
        <f t="shared" si="17"/>
        <v>6.598492682150811</v>
      </c>
      <c r="BN13" s="19">
        <v>91036</v>
      </c>
      <c r="BO13" s="19">
        <f>SUM(BO14,BO16)</f>
        <v>78738</v>
      </c>
      <c r="BP13" s="19">
        <f>SUM(BP14,BP16)</f>
        <v>56756</v>
      </c>
      <c r="BQ13" s="19">
        <f>SUM(BQ14,BQ16)</f>
        <v>58618</v>
      </c>
      <c r="BR13" s="19">
        <f>SUM(BR14,BR16)</f>
        <v>54807</v>
      </c>
      <c r="BS13" s="14">
        <f t="shared" si="18"/>
        <v>-3811</v>
      </c>
      <c r="BT13" s="15">
        <f t="shared" si="19"/>
        <v>-6.501415947319936</v>
      </c>
      <c r="BU13" s="20">
        <f>SUM(C13,J13,Q13,X13,AE13,AL13,AS13,AZ13,BG13,BN13)</f>
        <v>9200616</v>
      </c>
      <c r="BV13" s="14">
        <f>SUM(D13,K13,R13,Y13,AF13,AM13,AT13,BA13,BH13,BO13)</f>
        <v>8355025</v>
      </c>
      <c r="BW13" s="14">
        <f>SUM(E13,L13,S13,Z13,AG13,AN13,AU13,BB13,BI13,BP13,)</f>
        <v>3802116</v>
      </c>
      <c r="BX13" s="14">
        <f>SUM(F13,M13,T13,AA13,AH13,AO13,AV13,BC13,BJ13,BQ13,)</f>
        <v>3793581</v>
      </c>
      <c r="BY13" s="14">
        <f>SUM(G13,N13,U13,AB13,AI13,AP13,AW13,BD13,BK13,BR13,)</f>
        <v>4151040</v>
      </c>
      <c r="BZ13" s="14">
        <f t="shared" si="20"/>
        <v>357459</v>
      </c>
      <c r="CA13" s="15">
        <f t="shared" si="21"/>
        <v>9.422732768853493</v>
      </c>
      <c r="CB13" s="43"/>
    </row>
    <row r="14" spans="1:80" ht="12" customHeight="1">
      <c r="A14" s="73"/>
      <c r="B14" s="17" t="s">
        <v>4</v>
      </c>
      <c r="C14" s="39">
        <v>576794</v>
      </c>
      <c r="D14" s="18">
        <v>575664</v>
      </c>
      <c r="E14" s="18">
        <v>239593</v>
      </c>
      <c r="F14" s="18">
        <v>249698</v>
      </c>
      <c r="G14" s="57">
        <v>279559</v>
      </c>
      <c r="H14" s="14">
        <f t="shared" si="0"/>
        <v>29861</v>
      </c>
      <c r="I14" s="15">
        <f t="shared" si="1"/>
        <v>11.958846286313868</v>
      </c>
      <c r="J14" s="18">
        <v>24045</v>
      </c>
      <c r="K14" s="18">
        <v>22385</v>
      </c>
      <c r="L14" s="18">
        <v>26320</v>
      </c>
      <c r="M14" s="18">
        <v>25316</v>
      </c>
      <c r="N14" s="57">
        <v>27784</v>
      </c>
      <c r="O14" s="14">
        <f t="shared" si="2"/>
        <v>2468</v>
      </c>
      <c r="P14" s="15">
        <f t="shared" si="3"/>
        <v>9.748775477958603</v>
      </c>
      <c r="Q14" s="18">
        <v>407319</v>
      </c>
      <c r="R14" s="18">
        <v>386589</v>
      </c>
      <c r="S14" s="18">
        <v>402929</v>
      </c>
      <c r="T14" s="18">
        <v>404785</v>
      </c>
      <c r="U14" s="57">
        <v>423992</v>
      </c>
      <c r="V14" s="14">
        <f t="shared" si="4"/>
        <v>19207</v>
      </c>
      <c r="W14" s="15">
        <f t="shared" si="5"/>
        <v>4.7449880800919</v>
      </c>
      <c r="X14" s="18">
        <v>350925</v>
      </c>
      <c r="Y14" s="18">
        <v>342020</v>
      </c>
      <c r="Z14" s="18">
        <v>320115</v>
      </c>
      <c r="AA14" s="18">
        <v>312083</v>
      </c>
      <c r="AB14" s="57">
        <v>341046</v>
      </c>
      <c r="AC14" s="14">
        <f t="shared" si="6"/>
        <v>28963</v>
      </c>
      <c r="AD14" s="15">
        <f t="shared" si="7"/>
        <v>9.280543957857365</v>
      </c>
      <c r="AE14" s="39">
        <v>22468</v>
      </c>
      <c r="AF14" s="18">
        <v>11941</v>
      </c>
      <c r="AG14" s="18">
        <v>5564</v>
      </c>
      <c r="AH14" s="18">
        <v>9281</v>
      </c>
      <c r="AI14" s="57">
        <v>15955</v>
      </c>
      <c r="AJ14" s="14">
        <f t="shared" si="8"/>
        <v>6674</v>
      </c>
      <c r="AK14" s="15">
        <f t="shared" si="9"/>
        <v>71.91035448766297</v>
      </c>
      <c r="AL14" s="18">
        <v>2888474</v>
      </c>
      <c r="AM14" s="18">
        <v>2669194</v>
      </c>
      <c r="AN14" s="18">
        <v>748141</v>
      </c>
      <c r="AO14" s="18">
        <v>821655</v>
      </c>
      <c r="AP14" s="57">
        <v>959935</v>
      </c>
      <c r="AQ14" s="14">
        <f t="shared" si="10"/>
        <v>138280</v>
      </c>
      <c r="AR14" s="15">
        <f t="shared" si="11"/>
        <v>16.829447882627136</v>
      </c>
      <c r="AS14" s="18">
        <v>1078749</v>
      </c>
      <c r="AT14" s="18">
        <v>950974</v>
      </c>
      <c r="AU14" s="18">
        <v>339984</v>
      </c>
      <c r="AV14" s="18">
        <v>332879</v>
      </c>
      <c r="AW14" s="57">
        <v>395345</v>
      </c>
      <c r="AX14" s="14">
        <f t="shared" si="12"/>
        <v>62466</v>
      </c>
      <c r="AY14" s="15">
        <f t="shared" si="13"/>
        <v>18.76537720913605</v>
      </c>
      <c r="AZ14" s="39">
        <v>500881</v>
      </c>
      <c r="BA14" s="18">
        <v>487447</v>
      </c>
      <c r="BB14" s="18">
        <v>427311</v>
      </c>
      <c r="BC14" s="18">
        <v>432679</v>
      </c>
      <c r="BD14" s="57">
        <v>454281</v>
      </c>
      <c r="BE14" s="14">
        <f t="shared" si="14"/>
        <v>21602</v>
      </c>
      <c r="BF14" s="68">
        <f t="shared" si="15"/>
        <v>4.992615772893993</v>
      </c>
      <c r="BG14" s="39">
        <v>211636</v>
      </c>
      <c r="BH14" s="18">
        <v>256401</v>
      </c>
      <c r="BI14" s="18">
        <v>232418</v>
      </c>
      <c r="BJ14" s="18">
        <v>193041</v>
      </c>
      <c r="BK14" s="57">
        <v>209075</v>
      </c>
      <c r="BL14" s="14">
        <f t="shared" si="16"/>
        <v>16034</v>
      </c>
      <c r="BM14" s="15">
        <f t="shared" si="17"/>
        <v>8.306007532078677</v>
      </c>
      <c r="BN14" s="18">
        <v>80989</v>
      </c>
      <c r="BO14" s="18">
        <v>70108</v>
      </c>
      <c r="BP14" s="18">
        <v>49557</v>
      </c>
      <c r="BQ14" s="18">
        <v>52215</v>
      </c>
      <c r="BR14" s="57">
        <v>50078</v>
      </c>
      <c r="BS14" s="14">
        <f t="shared" si="18"/>
        <v>-2137</v>
      </c>
      <c r="BT14" s="15">
        <f t="shared" si="19"/>
        <v>-4.092693670401226</v>
      </c>
      <c r="BU14" s="20">
        <f>SUM(C14,J14,Q14,X14,AE14,AL14,AS14,AZ14,BG14,BN14)</f>
        <v>6142280</v>
      </c>
      <c r="BV14" s="14">
        <f>SUM(D14,K14,R14,Y14,AF14,AM14,AT14,BA14,BH14,BO14)</f>
        <v>5772723</v>
      </c>
      <c r="BW14" s="14">
        <f>SUM(E14,L14,S14,Z14,AG14,AN14,AU14,BB14,BI14,BP14,)</f>
        <v>2791932</v>
      </c>
      <c r="BX14" s="14">
        <f>SUM(F14,M14,T14,AA14,AH14,AO14,AV14,BC14,BJ14,BQ14,)</f>
        <v>2833632</v>
      </c>
      <c r="BY14" s="14">
        <f>SUM(G14,N14,U14,AB14,AI14,AP14,AW14,BD14,BK14,BR14,)</f>
        <v>3157050</v>
      </c>
      <c r="BZ14" s="14">
        <f t="shared" si="20"/>
        <v>323418</v>
      </c>
      <c r="CA14" s="15">
        <f t="shared" si="21"/>
        <v>11.413549818748518</v>
      </c>
      <c r="CB14" s="43"/>
    </row>
    <row r="15" spans="1:80" ht="12" customHeight="1">
      <c r="A15" s="73"/>
      <c r="B15" s="17" t="s">
        <v>5</v>
      </c>
      <c r="C15" s="39">
        <v>118475</v>
      </c>
      <c r="D15" s="18">
        <v>125093</v>
      </c>
      <c r="E15" s="18">
        <v>53313</v>
      </c>
      <c r="F15" s="18">
        <v>53172</v>
      </c>
      <c r="G15" s="57">
        <v>63530</v>
      </c>
      <c r="H15" s="14">
        <f t="shared" si="0"/>
        <v>10358</v>
      </c>
      <c r="I15" s="15">
        <f t="shared" si="1"/>
        <v>19.480177537049574</v>
      </c>
      <c r="J15" s="18">
        <v>0</v>
      </c>
      <c r="K15" s="18"/>
      <c r="L15" s="18"/>
      <c r="M15" s="18"/>
      <c r="N15" s="57">
        <v>0</v>
      </c>
      <c r="O15" s="14">
        <f t="shared" si="2"/>
        <v>0</v>
      </c>
      <c r="P15" s="15" t="e">
        <f t="shared" si="3"/>
        <v>#DIV/0!</v>
      </c>
      <c r="Q15" s="18">
        <v>90206</v>
      </c>
      <c r="R15" s="18">
        <v>92226</v>
      </c>
      <c r="S15" s="18">
        <v>89414</v>
      </c>
      <c r="T15" s="18">
        <v>101583</v>
      </c>
      <c r="U15" s="57">
        <v>98415</v>
      </c>
      <c r="V15" s="14">
        <f t="shared" si="4"/>
        <v>-3168</v>
      </c>
      <c r="W15" s="15">
        <f t="shared" si="5"/>
        <v>-3.118632054576061</v>
      </c>
      <c r="X15" s="18">
        <v>19456</v>
      </c>
      <c r="Y15" s="18">
        <v>21693</v>
      </c>
      <c r="Z15" s="18">
        <v>56709</v>
      </c>
      <c r="AA15" s="18">
        <v>65605</v>
      </c>
      <c r="AB15" s="57">
        <v>66666</v>
      </c>
      <c r="AC15" s="14">
        <f t="shared" si="6"/>
        <v>1061</v>
      </c>
      <c r="AD15" s="15">
        <f t="shared" si="7"/>
        <v>1.6172547824098775</v>
      </c>
      <c r="AE15" s="39">
        <v>0</v>
      </c>
      <c r="AF15" s="18"/>
      <c r="AG15" s="18">
        <v>2330</v>
      </c>
      <c r="AH15" s="18">
        <v>2307</v>
      </c>
      <c r="AI15" s="57">
        <v>2320</v>
      </c>
      <c r="AJ15" s="14">
        <f t="shared" si="8"/>
        <v>13</v>
      </c>
      <c r="AK15" s="15">
        <f t="shared" si="9"/>
        <v>0.5635023840485479</v>
      </c>
      <c r="AL15" s="18">
        <v>336305</v>
      </c>
      <c r="AM15" s="18">
        <v>319891</v>
      </c>
      <c r="AN15" s="18">
        <v>115427</v>
      </c>
      <c r="AO15" s="18">
        <v>126604</v>
      </c>
      <c r="AP15" s="57">
        <v>177833</v>
      </c>
      <c r="AQ15" s="14">
        <f t="shared" si="10"/>
        <v>51229</v>
      </c>
      <c r="AR15" s="15">
        <f t="shared" si="11"/>
        <v>40.463966383368614</v>
      </c>
      <c r="AS15" s="18">
        <v>88533</v>
      </c>
      <c r="AT15" s="18">
        <v>87742</v>
      </c>
      <c r="AU15" s="18">
        <v>29671</v>
      </c>
      <c r="AV15" s="18">
        <v>28231</v>
      </c>
      <c r="AW15" s="57">
        <v>27792</v>
      </c>
      <c r="AX15" s="14">
        <f t="shared" si="12"/>
        <v>-439</v>
      </c>
      <c r="AY15" s="15">
        <f t="shared" si="13"/>
        <v>-1.5550281605327476</v>
      </c>
      <c r="AZ15" s="39">
        <v>39964</v>
      </c>
      <c r="BA15" s="18">
        <v>52349</v>
      </c>
      <c r="BB15" s="18">
        <v>41514</v>
      </c>
      <c r="BC15" s="18">
        <v>34831</v>
      </c>
      <c r="BD15" s="57">
        <v>40064</v>
      </c>
      <c r="BE15" s="14">
        <f t="shared" si="14"/>
        <v>5233</v>
      </c>
      <c r="BF15" s="68">
        <f t="shared" si="15"/>
        <v>15.023972897706066</v>
      </c>
      <c r="BG15" s="39">
        <v>8556</v>
      </c>
      <c r="BH15" s="18">
        <v>8690</v>
      </c>
      <c r="BI15" s="18">
        <v>10981</v>
      </c>
      <c r="BJ15" s="18">
        <v>12400</v>
      </c>
      <c r="BK15" s="57">
        <v>13858</v>
      </c>
      <c r="BL15" s="14">
        <f t="shared" si="16"/>
        <v>1458</v>
      </c>
      <c r="BM15" s="15">
        <f t="shared" si="17"/>
        <v>11.758064516129032</v>
      </c>
      <c r="BN15" s="18">
        <v>64537</v>
      </c>
      <c r="BO15" s="18">
        <v>56371</v>
      </c>
      <c r="BP15" s="18">
        <v>43602</v>
      </c>
      <c r="BQ15" s="18">
        <v>45418</v>
      </c>
      <c r="BR15" s="57">
        <v>45247</v>
      </c>
      <c r="BS15" s="14">
        <f t="shared" si="18"/>
        <v>-171</v>
      </c>
      <c r="BT15" s="15">
        <f t="shared" si="19"/>
        <v>-0.3765027081773746</v>
      </c>
      <c r="BU15" s="20">
        <f>SUM(C15,J15,Q15,X15,AE15,AL15,AS15,AZ15,BG15,BN15)</f>
        <v>766032</v>
      </c>
      <c r="BV15" s="14">
        <f>SUM(D15,K15,R15,Y15,AF15,AM15,AT15,BA15,BH15,BO15)</f>
        <v>764055</v>
      </c>
      <c r="BW15" s="14">
        <f>SUM(E15,L15,S15,Z15,AG15,AN15,AU15,BB15,BI15,BP15,)</f>
        <v>442961</v>
      </c>
      <c r="BX15" s="14">
        <f>SUM(F15,M15,T15,AA15,AH15,AO15,AV15,BC15,BJ15,BQ15,)</f>
        <v>470151</v>
      </c>
      <c r="BY15" s="14">
        <f>SUM(G15,N15,U15,AB15,AI15,AP15,AW15,BD15,BK15,BR15,)</f>
        <v>535725</v>
      </c>
      <c r="BZ15" s="14">
        <f t="shared" si="20"/>
        <v>65574</v>
      </c>
      <c r="CA15" s="15">
        <f t="shared" si="21"/>
        <v>13.947433909531192</v>
      </c>
      <c r="CB15" s="43"/>
    </row>
    <row r="16" spans="1:80" ht="12" customHeight="1">
      <c r="A16" s="73"/>
      <c r="B16" s="17" t="s">
        <v>7</v>
      </c>
      <c r="C16" s="39">
        <v>92316</v>
      </c>
      <c r="D16" s="18">
        <v>90729</v>
      </c>
      <c r="E16" s="18">
        <v>19616</v>
      </c>
      <c r="F16" s="18">
        <v>18585</v>
      </c>
      <c r="G16" s="57">
        <v>16638</v>
      </c>
      <c r="H16" s="14">
        <f t="shared" si="0"/>
        <v>-1947</v>
      </c>
      <c r="I16" s="15">
        <f t="shared" si="1"/>
        <v>-10.476190476190476</v>
      </c>
      <c r="J16" s="18">
        <v>5981</v>
      </c>
      <c r="K16" s="18">
        <v>5533</v>
      </c>
      <c r="L16" s="18">
        <v>5082</v>
      </c>
      <c r="M16" s="18">
        <v>4628</v>
      </c>
      <c r="N16" s="57">
        <v>4170</v>
      </c>
      <c r="O16" s="14">
        <f t="shared" si="2"/>
        <v>-458</v>
      </c>
      <c r="P16" s="15">
        <f t="shared" si="3"/>
        <v>-9.89628349178911</v>
      </c>
      <c r="Q16" s="18">
        <v>395917</v>
      </c>
      <c r="R16" s="18">
        <v>370466</v>
      </c>
      <c r="S16" s="18">
        <v>349772</v>
      </c>
      <c r="T16" s="18">
        <v>348096</v>
      </c>
      <c r="U16" s="57">
        <v>395606</v>
      </c>
      <c r="V16" s="14">
        <f t="shared" si="4"/>
        <v>47510</v>
      </c>
      <c r="W16" s="15">
        <f t="shared" si="5"/>
        <v>13.648533737819452</v>
      </c>
      <c r="X16" s="18">
        <v>44448</v>
      </c>
      <c r="Y16" s="18">
        <v>44987</v>
      </c>
      <c r="Z16" s="18">
        <v>38289</v>
      </c>
      <c r="AA16" s="18">
        <v>35148</v>
      </c>
      <c r="AB16" s="57">
        <v>32016</v>
      </c>
      <c r="AC16" s="14">
        <f t="shared" si="6"/>
        <v>-3132</v>
      </c>
      <c r="AD16" s="15">
        <f t="shared" si="7"/>
        <v>-8.91089108910891</v>
      </c>
      <c r="AE16" s="39">
        <v>4567</v>
      </c>
      <c r="AF16" s="18">
        <v>4076</v>
      </c>
      <c r="AG16" s="18">
        <v>4286</v>
      </c>
      <c r="AH16" s="18">
        <v>3539</v>
      </c>
      <c r="AI16" s="57">
        <v>4180</v>
      </c>
      <c r="AJ16" s="14">
        <f t="shared" si="8"/>
        <v>641</v>
      </c>
      <c r="AK16" s="15">
        <f t="shared" si="9"/>
        <v>18.112461147216727</v>
      </c>
      <c r="AL16" s="18">
        <v>1632203</v>
      </c>
      <c r="AM16" s="18">
        <v>1301802</v>
      </c>
      <c r="AN16" s="18">
        <v>356864</v>
      </c>
      <c r="AO16" s="18">
        <v>331690</v>
      </c>
      <c r="AP16" s="57">
        <v>319576</v>
      </c>
      <c r="AQ16" s="14">
        <f t="shared" si="10"/>
        <v>-12114</v>
      </c>
      <c r="AR16" s="15">
        <f t="shared" si="11"/>
        <v>-3.6522053724863577</v>
      </c>
      <c r="AS16" s="18">
        <v>772736</v>
      </c>
      <c r="AT16" s="18">
        <v>665928</v>
      </c>
      <c r="AU16" s="18">
        <v>156246</v>
      </c>
      <c r="AV16" s="18">
        <v>138260</v>
      </c>
      <c r="AW16" s="57">
        <v>146510</v>
      </c>
      <c r="AX16" s="14">
        <f t="shared" si="12"/>
        <v>8250</v>
      </c>
      <c r="AY16" s="15">
        <f t="shared" si="13"/>
        <v>5.967018660494721</v>
      </c>
      <c r="AZ16" s="39">
        <v>73073</v>
      </c>
      <c r="BA16" s="18">
        <v>72171</v>
      </c>
      <c r="BB16" s="18">
        <v>64608</v>
      </c>
      <c r="BC16" s="18">
        <v>65489</v>
      </c>
      <c r="BD16" s="57">
        <v>65215</v>
      </c>
      <c r="BE16" s="14">
        <f t="shared" si="14"/>
        <v>-274</v>
      </c>
      <c r="BF16" s="68">
        <f t="shared" si="15"/>
        <v>-0.4183908748034021</v>
      </c>
      <c r="BG16" s="39">
        <v>27048</v>
      </c>
      <c r="BH16" s="18">
        <v>17980</v>
      </c>
      <c r="BI16" s="18">
        <v>8222</v>
      </c>
      <c r="BJ16" s="18">
        <v>8111</v>
      </c>
      <c r="BK16" s="57">
        <v>5350</v>
      </c>
      <c r="BL16" s="14">
        <f t="shared" si="16"/>
        <v>-2761</v>
      </c>
      <c r="BM16" s="15">
        <f t="shared" si="17"/>
        <v>-34.0401923314018</v>
      </c>
      <c r="BN16" s="18">
        <v>10047</v>
      </c>
      <c r="BO16" s="18">
        <v>8630</v>
      </c>
      <c r="BP16" s="18">
        <v>7199</v>
      </c>
      <c r="BQ16" s="18">
        <v>6403</v>
      </c>
      <c r="BR16" s="57">
        <v>4729</v>
      </c>
      <c r="BS16" s="14">
        <f t="shared" si="18"/>
        <v>-1674</v>
      </c>
      <c r="BT16" s="15">
        <f t="shared" si="19"/>
        <v>-26.143995002342653</v>
      </c>
      <c r="BU16" s="20">
        <f>SUM(C16,J16,Q16,X16,AE16,AL16,AS16,AZ16,BG16,BN16)</f>
        <v>3058336</v>
      </c>
      <c r="BV16" s="14">
        <f>SUM(D16,K16,R16,Y16,AF16,AM16,AT16,BA16,BH16,BO16)</f>
        <v>2582302</v>
      </c>
      <c r="BW16" s="14">
        <f>SUM(E16,L16,S16,Z16,AG16,AN16,AU16,BB16,BI16,BP16,)</f>
        <v>1010184</v>
      </c>
      <c r="BX16" s="14">
        <f>SUM(F16,M16,T16,AA16,AH16,AO16,AV16,BC16,BJ16,BQ16,)</f>
        <v>959949</v>
      </c>
      <c r="BY16" s="14">
        <f>SUM(G16,N16,U16,AB16,AI16,AP16,AW16,BD16,BK16,BR16,)</f>
        <v>993990</v>
      </c>
      <c r="BZ16" s="14">
        <f t="shared" si="20"/>
        <v>34041</v>
      </c>
      <c r="CA16" s="15">
        <f t="shared" si="21"/>
        <v>3.546125887937797</v>
      </c>
      <c r="CB16" s="43"/>
    </row>
    <row r="17" spans="1:80" ht="12" customHeight="1">
      <c r="A17" s="73"/>
      <c r="B17" s="17" t="s">
        <v>8</v>
      </c>
      <c r="C17" s="39">
        <v>88481</v>
      </c>
      <c r="D17" s="18">
        <v>79507</v>
      </c>
      <c r="E17" s="18">
        <v>19616</v>
      </c>
      <c r="F17" s="18">
        <v>17512</v>
      </c>
      <c r="G17" s="57">
        <v>15566</v>
      </c>
      <c r="H17" s="14">
        <f t="shared" si="0"/>
        <v>-1946</v>
      </c>
      <c r="I17" s="15">
        <f t="shared" si="1"/>
        <v>-11.112380082229329</v>
      </c>
      <c r="J17" s="18">
        <v>5981</v>
      </c>
      <c r="K17" s="18">
        <v>5533</v>
      </c>
      <c r="L17" s="18">
        <v>5082</v>
      </c>
      <c r="M17" s="18">
        <v>4628</v>
      </c>
      <c r="N17" s="57">
        <v>4170</v>
      </c>
      <c r="O17" s="14">
        <f t="shared" si="2"/>
        <v>-458</v>
      </c>
      <c r="P17" s="15">
        <f t="shared" si="3"/>
        <v>-9.89628349178911</v>
      </c>
      <c r="Q17" s="18">
        <v>140884</v>
      </c>
      <c r="R17" s="18">
        <v>124573</v>
      </c>
      <c r="S17" s="18">
        <v>107741</v>
      </c>
      <c r="T17" s="18">
        <v>91984</v>
      </c>
      <c r="U17" s="57">
        <v>76877</v>
      </c>
      <c r="V17" s="14">
        <f t="shared" si="4"/>
        <v>-15107</v>
      </c>
      <c r="W17" s="15">
        <f t="shared" si="5"/>
        <v>-16.423508436249783</v>
      </c>
      <c r="X17" s="18">
        <v>262</v>
      </c>
      <c r="Y17" s="18">
        <v>223</v>
      </c>
      <c r="Z17" s="18">
        <v>195</v>
      </c>
      <c r="AA17" s="18">
        <v>165</v>
      </c>
      <c r="AB17" s="57">
        <v>135</v>
      </c>
      <c r="AC17" s="14">
        <f t="shared" si="6"/>
        <v>-30</v>
      </c>
      <c r="AD17" s="15">
        <f t="shared" si="7"/>
        <v>-18.181818181818183</v>
      </c>
      <c r="AE17" s="39">
        <v>4326</v>
      </c>
      <c r="AF17" s="18">
        <v>3786</v>
      </c>
      <c r="AG17" s="18">
        <v>3975</v>
      </c>
      <c r="AH17" s="18">
        <v>3533</v>
      </c>
      <c r="AI17" s="57">
        <v>4158</v>
      </c>
      <c r="AJ17" s="14">
        <f t="shared" si="8"/>
        <v>625</v>
      </c>
      <c r="AK17" s="15">
        <f t="shared" si="9"/>
        <v>17.690348146051516</v>
      </c>
      <c r="AL17" s="18">
        <v>1578866</v>
      </c>
      <c r="AM17" s="18">
        <v>1281583</v>
      </c>
      <c r="AN17" s="18">
        <v>356857</v>
      </c>
      <c r="AO17" s="18">
        <v>329109</v>
      </c>
      <c r="AP17" s="57">
        <v>297981</v>
      </c>
      <c r="AQ17" s="14">
        <f>AP17-AO17</f>
        <v>-31128</v>
      </c>
      <c r="AR17" s="15">
        <f t="shared" si="11"/>
        <v>-9.458264587112476</v>
      </c>
      <c r="AS17" s="18">
        <v>752088</v>
      </c>
      <c r="AT17" s="18">
        <v>639783</v>
      </c>
      <c r="AU17" s="18">
        <v>142859</v>
      </c>
      <c r="AV17" s="18">
        <v>123873</v>
      </c>
      <c r="AW17" s="57">
        <v>103320</v>
      </c>
      <c r="AX17" s="14">
        <f t="shared" si="12"/>
        <v>-20553</v>
      </c>
      <c r="AY17" s="15">
        <f t="shared" si="13"/>
        <v>-16.591993412608076</v>
      </c>
      <c r="AZ17" s="39">
        <v>57509</v>
      </c>
      <c r="BA17" s="18">
        <v>55985</v>
      </c>
      <c r="BB17" s="18">
        <v>47471</v>
      </c>
      <c r="BC17" s="18">
        <v>45609</v>
      </c>
      <c r="BD17" s="57">
        <v>44368</v>
      </c>
      <c r="BE17" s="14">
        <f t="shared" si="14"/>
        <v>-1241</v>
      </c>
      <c r="BF17" s="68">
        <f t="shared" si="15"/>
        <v>-2.720954197636431</v>
      </c>
      <c r="BG17" s="39">
        <v>8122</v>
      </c>
      <c r="BH17" s="18">
        <v>4210</v>
      </c>
      <c r="BI17" s="18">
        <v>1078</v>
      </c>
      <c r="BJ17" s="18">
        <v>515</v>
      </c>
      <c r="BK17" s="57">
        <v>109</v>
      </c>
      <c r="BL17" s="14">
        <f t="shared" si="16"/>
        <v>-406</v>
      </c>
      <c r="BM17" s="15">
        <f t="shared" si="17"/>
        <v>-78.83495145631068</v>
      </c>
      <c r="BN17" s="18">
        <v>9277</v>
      </c>
      <c r="BO17" s="18">
        <v>7466</v>
      </c>
      <c r="BP17" s="18">
        <v>6067</v>
      </c>
      <c r="BQ17" s="18">
        <v>4848</v>
      </c>
      <c r="BR17" s="57">
        <v>3617</v>
      </c>
      <c r="BS17" s="14">
        <f t="shared" si="18"/>
        <v>-1231</v>
      </c>
      <c r="BT17" s="15">
        <f t="shared" si="19"/>
        <v>-25.39191419141914</v>
      </c>
      <c r="BU17" s="20">
        <f>SUM(C17,J17,Q17,X17,AE17,AL17,AS17,AZ17,BG17,BN17)</f>
        <v>2645796</v>
      </c>
      <c r="BV17" s="14">
        <f>SUM(D17,K17,R17,Y17,AF17,AM17,AT17,BA17,BH17,BO17)</f>
        <v>2202649</v>
      </c>
      <c r="BW17" s="14">
        <f>SUM(E17,L17,S17,Z17,AG17,AN17,AU17,BB17,BI17,BP17,)</f>
        <v>690941</v>
      </c>
      <c r="BX17" s="14">
        <f>SUM(F17,M17,T17,AA17,AH17,AO17,AV17,BC17,BJ17,BQ17,)</f>
        <v>621776</v>
      </c>
      <c r="BY17" s="14">
        <f>SUM(G17,N17,U17,AB17,AI17,AP17,AW17,BD17,BK17,BR17,)</f>
        <v>550301</v>
      </c>
      <c r="BZ17" s="14">
        <f t="shared" si="20"/>
        <v>-71475</v>
      </c>
      <c r="CA17" s="15">
        <f t="shared" si="21"/>
        <v>-11.495297341807982</v>
      </c>
      <c r="CB17" s="43"/>
    </row>
    <row r="18" spans="1:80" ht="12" customHeight="1">
      <c r="A18" s="74"/>
      <c r="B18" s="21" t="s">
        <v>9</v>
      </c>
      <c r="C18" s="45">
        <v>158864</v>
      </c>
      <c r="D18" s="44">
        <f>D8-D13</f>
        <v>348373</v>
      </c>
      <c r="E18" s="44">
        <f>E8-E13</f>
        <v>88269</v>
      </c>
      <c r="F18" s="44">
        <f>F8-F13</f>
        <v>41542</v>
      </c>
      <c r="G18" s="44">
        <f>G8-G13</f>
        <v>25222</v>
      </c>
      <c r="H18" s="50">
        <f t="shared" si="0"/>
        <v>-16320</v>
      </c>
      <c r="I18" s="51">
        <f t="shared" si="1"/>
        <v>-39.285542342689325</v>
      </c>
      <c r="J18" s="44">
        <v>116326</v>
      </c>
      <c r="K18" s="44">
        <f>K8-K13</f>
        <v>126187</v>
      </c>
      <c r="L18" s="44">
        <f>L8-L13</f>
        <v>102662</v>
      </c>
      <c r="M18" s="44">
        <f>M8-M13</f>
        <v>110691</v>
      </c>
      <c r="N18" s="44">
        <f>N8-N13</f>
        <v>105372</v>
      </c>
      <c r="O18" s="50">
        <f t="shared" si="2"/>
        <v>-5319</v>
      </c>
      <c r="P18" s="51">
        <f t="shared" si="3"/>
        <v>-4.80526872103423</v>
      </c>
      <c r="Q18" s="44">
        <v>357765</v>
      </c>
      <c r="R18" s="44">
        <f>R8-R13</f>
        <v>356559</v>
      </c>
      <c r="S18" s="44">
        <f>S8-S13</f>
        <v>358800</v>
      </c>
      <c r="T18" s="44">
        <f>T8-T13</f>
        <v>348745</v>
      </c>
      <c r="U18" s="44">
        <f>U8-U13</f>
        <v>356548</v>
      </c>
      <c r="V18" s="50">
        <f t="shared" si="4"/>
        <v>7803</v>
      </c>
      <c r="W18" s="51">
        <f t="shared" si="5"/>
        <v>2.237451432995455</v>
      </c>
      <c r="X18" s="44">
        <v>12890</v>
      </c>
      <c r="Y18" s="44">
        <f>Y8-Y13</f>
        <v>44486</v>
      </c>
      <c r="Z18" s="44">
        <f>Z8-Z13</f>
        <v>-11645</v>
      </c>
      <c r="AA18" s="44">
        <f>AA8-AA13</f>
        <v>11890</v>
      </c>
      <c r="AB18" s="44">
        <f>AB8-AB13</f>
        <v>11112</v>
      </c>
      <c r="AC18" s="50">
        <f t="shared" si="6"/>
        <v>-778</v>
      </c>
      <c r="AD18" s="51">
        <f t="shared" si="7"/>
        <v>-6.543313708999158</v>
      </c>
      <c r="AE18" s="45">
        <v>679134</v>
      </c>
      <c r="AF18" s="44">
        <f>AF8-AF13</f>
        <v>274112</v>
      </c>
      <c r="AG18" s="44">
        <f>AG8-AG13</f>
        <v>3325660</v>
      </c>
      <c r="AH18" s="44">
        <f>AH8-AH13</f>
        <v>177836</v>
      </c>
      <c r="AI18" s="44">
        <f>AI8-AI13</f>
        <v>1739085</v>
      </c>
      <c r="AJ18" s="50">
        <f t="shared" si="8"/>
        <v>1561249</v>
      </c>
      <c r="AK18" s="51">
        <f t="shared" si="9"/>
        <v>877.9150453226569</v>
      </c>
      <c r="AL18" s="44">
        <v>3577697</v>
      </c>
      <c r="AM18" s="44">
        <f>AM8-AM13</f>
        <v>2988802</v>
      </c>
      <c r="AN18" s="44">
        <f>AN8-AN13</f>
        <v>1071649</v>
      </c>
      <c r="AO18" s="44">
        <v>1012491</v>
      </c>
      <c r="AP18" s="44">
        <f>AP8-AP13</f>
        <v>1380734</v>
      </c>
      <c r="AQ18" s="50">
        <f t="shared" si="10"/>
        <v>368243</v>
      </c>
      <c r="AR18" s="51">
        <f t="shared" si="11"/>
        <v>36.37000230125502</v>
      </c>
      <c r="AS18" s="44">
        <v>1792987</v>
      </c>
      <c r="AT18" s="44">
        <f>AT8-AT13</f>
        <v>1717879</v>
      </c>
      <c r="AU18" s="44">
        <f>AU8-AU13</f>
        <v>589730</v>
      </c>
      <c r="AV18" s="44">
        <f>AV8-AV13</f>
        <v>604812</v>
      </c>
      <c r="AW18" s="44">
        <f>AW8-AW13</f>
        <v>869371</v>
      </c>
      <c r="AX18" s="50">
        <f t="shared" si="12"/>
        <v>264559</v>
      </c>
      <c r="AY18" s="51">
        <f t="shared" si="13"/>
        <v>43.74235299564162</v>
      </c>
      <c r="AZ18" s="45">
        <v>76191</v>
      </c>
      <c r="BA18" s="44">
        <f>BA8-BA13</f>
        <v>105318</v>
      </c>
      <c r="BB18" s="44">
        <f>BB8-BB13</f>
        <v>116315</v>
      </c>
      <c r="BC18" s="44">
        <f>BC8-BC13</f>
        <v>116193</v>
      </c>
      <c r="BD18" s="44">
        <f>BD8-BD13</f>
        <v>125214</v>
      </c>
      <c r="BE18" s="50">
        <f t="shared" si="14"/>
        <v>9021</v>
      </c>
      <c r="BF18" s="69">
        <f t="shared" si="15"/>
        <v>7.763806769770984</v>
      </c>
      <c r="BG18" s="45">
        <v>207352</v>
      </c>
      <c r="BH18" s="44">
        <f>BH8-BH13</f>
        <v>150789</v>
      </c>
      <c r="BI18" s="44">
        <f>BI8-BI13</f>
        <v>38054</v>
      </c>
      <c r="BJ18" s="44">
        <f>BJ8-BJ13</f>
        <v>78002</v>
      </c>
      <c r="BK18" s="44">
        <f>BK8-BK13</f>
        <v>114551</v>
      </c>
      <c r="BL18" s="50">
        <f t="shared" si="16"/>
        <v>36549</v>
      </c>
      <c r="BM18" s="51">
        <f t="shared" si="17"/>
        <v>46.85649085920874</v>
      </c>
      <c r="BN18" s="44">
        <v>1906</v>
      </c>
      <c r="BO18" s="44">
        <f>BO8-BO13</f>
        <v>153</v>
      </c>
      <c r="BP18" s="44">
        <f>BP8-BP13</f>
        <v>159</v>
      </c>
      <c r="BQ18" s="44">
        <f>BQ8-BQ13</f>
        <v>102389</v>
      </c>
      <c r="BR18" s="44">
        <f>BR8-BR13</f>
        <v>165</v>
      </c>
      <c r="BS18" s="50">
        <f t="shared" si="18"/>
        <v>-102224</v>
      </c>
      <c r="BT18" s="51">
        <f t="shared" si="19"/>
        <v>-99.83884987645158</v>
      </c>
      <c r="BU18" s="45">
        <f>SUM(C18,J18,Q18,X18,AE18,AL18,AS18,AZ18,BG18,BN18)</f>
        <v>6981112</v>
      </c>
      <c r="BV18" s="44">
        <f>SUM(D18,K18,R18,Y18,AF18,AM18,AT18,BA18,BH18,BO18)</f>
        <v>6112658</v>
      </c>
      <c r="BW18" s="44">
        <f>SUM(E18,L18,S18,Z18,AG18,AN18,AU18,BB18,BI18,BP18,)</f>
        <v>5679653</v>
      </c>
      <c r="BX18" s="44">
        <f>SUM(F18,M18,T18,AA18,AH18,AO18,AV18,BC18,BJ18,BQ18,)</f>
        <v>2604591</v>
      </c>
      <c r="BY18" s="44">
        <f>SUM(G18,N18,U18,AB18,AI18,AP18,AW18,BD18,BK18,BR18,)</f>
        <v>4727374</v>
      </c>
      <c r="BZ18" s="46">
        <f t="shared" si="20"/>
        <v>2122783</v>
      </c>
      <c r="CA18" s="47">
        <f t="shared" si="21"/>
        <v>81.50158700540699</v>
      </c>
      <c r="CB18" s="43"/>
    </row>
    <row r="19" spans="1:80" ht="12" customHeight="1">
      <c r="A19" s="72" t="s">
        <v>39</v>
      </c>
      <c r="B19" s="26" t="s">
        <v>10</v>
      </c>
      <c r="C19" s="41">
        <v>840023</v>
      </c>
      <c r="D19" s="27">
        <v>1428097</v>
      </c>
      <c r="E19" s="27">
        <v>634682</v>
      </c>
      <c r="F19" s="27">
        <v>240641</v>
      </c>
      <c r="G19" s="27">
        <v>271852</v>
      </c>
      <c r="H19" s="14">
        <f t="shared" si="0"/>
        <v>31211</v>
      </c>
      <c r="I19" s="15">
        <f t="shared" si="1"/>
        <v>12.969942777830875</v>
      </c>
      <c r="J19" s="27">
        <v>0</v>
      </c>
      <c r="K19" s="27"/>
      <c r="L19" s="27"/>
      <c r="M19" s="27"/>
      <c r="N19" s="27">
        <v>1445</v>
      </c>
      <c r="O19" s="14">
        <f t="shared" si="2"/>
        <v>1445</v>
      </c>
      <c r="P19" s="15" t="e">
        <f t="shared" si="3"/>
        <v>#DIV/0!</v>
      </c>
      <c r="Q19" s="27">
        <v>704109</v>
      </c>
      <c r="R19" s="27">
        <v>590077</v>
      </c>
      <c r="S19" s="27">
        <v>538700</v>
      </c>
      <c r="T19" s="27">
        <v>507136</v>
      </c>
      <c r="U19" s="27">
        <v>518089</v>
      </c>
      <c r="V19" s="14">
        <f t="shared" si="4"/>
        <v>10953</v>
      </c>
      <c r="W19" s="15">
        <f t="shared" si="5"/>
        <v>2.1597756814740032</v>
      </c>
      <c r="X19" s="27">
        <v>58342</v>
      </c>
      <c r="Y19" s="27">
        <v>104678</v>
      </c>
      <c r="Z19" s="27">
        <v>138123</v>
      </c>
      <c r="AA19" s="27">
        <v>59173</v>
      </c>
      <c r="AB19" s="27">
        <v>89719</v>
      </c>
      <c r="AC19" s="14">
        <f t="shared" si="6"/>
        <v>30546</v>
      </c>
      <c r="AD19" s="15">
        <f t="shared" si="7"/>
        <v>51.62151657005729</v>
      </c>
      <c r="AE19" s="41">
        <v>1726154</v>
      </c>
      <c r="AF19" s="27">
        <v>2092275</v>
      </c>
      <c r="AG19" s="27">
        <v>3840456</v>
      </c>
      <c r="AH19" s="52">
        <v>1484434</v>
      </c>
      <c r="AI19" s="52">
        <v>3441433</v>
      </c>
      <c r="AJ19" s="14">
        <f t="shared" si="8"/>
        <v>1956999</v>
      </c>
      <c r="AK19" s="15">
        <f t="shared" si="9"/>
        <v>131.8346925494835</v>
      </c>
      <c r="AL19" s="27">
        <v>10796681</v>
      </c>
      <c r="AM19" s="27">
        <v>9401792</v>
      </c>
      <c r="AN19" s="27">
        <v>2083303</v>
      </c>
      <c r="AO19" s="27">
        <v>1190428</v>
      </c>
      <c r="AP19" s="27">
        <v>1396473</v>
      </c>
      <c r="AQ19" s="14">
        <f t="shared" si="10"/>
        <v>206045</v>
      </c>
      <c r="AR19" s="15">
        <f t="shared" si="11"/>
        <v>17.308480647296605</v>
      </c>
      <c r="AS19" s="27">
        <v>2687102</v>
      </c>
      <c r="AT19" s="27">
        <v>2836140</v>
      </c>
      <c r="AU19" s="27">
        <v>307748</v>
      </c>
      <c r="AV19" s="27">
        <v>303601</v>
      </c>
      <c r="AW19" s="27">
        <v>320042</v>
      </c>
      <c r="AX19" s="14">
        <f t="shared" si="12"/>
        <v>16441</v>
      </c>
      <c r="AY19" s="15">
        <f t="shared" si="13"/>
        <v>5.415331306550374</v>
      </c>
      <c r="AZ19" s="41">
        <v>547466</v>
      </c>
      <c r="BA19" s="27">
        <v>489790</v>
      </c>
      <c r="BB19" s="27">
        <v>276891</v>
      </c>
      <c r="BC19" s="27">
        <v>290592</v>
      </c>
      <c r="BD19" s="27">
        <v>276746</v>
      </c>
      <c r="BE19" s="14">
        <f t="shared" si="14"/>
        <v>-13846</v>
      </c>
      <c r="BF19" s="68">
        <f t="shared" si="15"/>
        <v>-4.764756084131704</v>
      </c>
      <c r="BG19" s="41">
        <v>92675</v>
      </c>
      <c r="BH19" s="27">
        <v>154455</v>
      </c>
      <c r="BI19" s="27">
        <v>9200</v>
      </c>
      <c r="BJ19" s="27">
        <v>0</v>
      </c>
      <c r="BK19" s="27">
        <v>0</v>
      </c>
      <c r="BL19" s="14">
        <f t="shared" si="16"/>
        <v>0</v>
      </c>
      <c r="BM19" s="15" t="e">
        <f t="shared" si="17"/>
        <v>#DIV/0!</v>
      </c>
      <c r="BN19" s="27">
        <v>81193</v>
      </c>
      <c r="BO19" s="27">
        <v>53375</v>
      </c>
      <c r="BP19" s="27">
        <v>36781</v>
      </c>
      <c r="BQ19" s="27">
        <v>37984</v>
      </c>
      <c r="BR19" s="27">
        <v>39214</v>
      </c>
      <c r="BS19" s="14">
        <f t="shared" si="18"/>
        <v>1230</v>
      </c>
      <c r="BT19" s="15">
        <f t="shared" si="19"/>
        <v>3.2382055602358886</v>
      </c>
      <c r="BU19" s="49">
        <f>SUM(C19,J19,Q19,X19,AE19,AL19,AS19,AZ19,BG19,BN19)</f>
        <v>17533745</v>
      </c>
      <c r="BV19" s="28">
        <f>SUM(D19,K19,R19,Y19,AF19,AM19,AT19,BA19,BH19,BO19)</f>
        <v>17150679</v>
      </c>
      <c r="BW19" s="28">
        <f>SUM(E19,L19,S19,Z19,AG19,AN19,AU19,BB19,BI19,BP19,)</f>
        <v>7865884</v>
      </c>
      <c r="BX19" s="28">
        <f>SUM(F19,M19,T19,AA19,AH19,AO19,AV19,BC19,BJ19,BQ19,)</f>
        <v>4113989</v>
      </c>
      <c r="BY19" s="28">
        <f>SUM(G19,N19,U19,AB19,AI19,AP19,AW19,BD19,BK19,BR19,)</f>
        <v>6355013</v>
      </c>
      <c r="BZ19" s="28">
        <f t="shared" si="20"/>
        <v>2241024</v>
      </c>
      <c r="CA19" s="48">
        <f t="shared" si="21"/>
        <v>54.47326183905693</v>
      </c>
      <c r="CB19" s="43"/>
    </row>
    <row r="20" spans="1:80" ht="12" customHeight="1">
      <c r="A20" s="73"/>
      <c r="B20" s="17" t="s">
        <v>11</v>
      </c>
      <c r="C20" s="39">
        <v>363800</v>
      </c>
      <c r="D20" s="18">
        <v>675400</v>
      </c>
      <c r="E20" s="18">
        <v>372100</v>
      </c>
      <c r="F20" s="18">
        <v>143400</v>
      </c>
      <c r="G20" s="57">
        <v>171060</v>
      </c>
      <c r="H20" s="14">
        <f t="shared" si="0"/>
        <v>27660</v>
      </c>
      <c r="I20" s="15">
        <f t="shared" si="1"/>
        <v>19.288702928870293</v>
      </c>
      <c r="J20" s="18">
        <v>0</v>
      </c>
      <c r="K20" s="18"/>
      <c r="L20" s="18"/>
      <c r="M20" s="18"/>
      <c r="N20" s="57"/>
      <c r="O20" s="14">
        <f t="shared" si="2"/>
        <v>0</v>
      </c>
      <c r="P20" s="15" t="e">
        <f t="shared" si="3"/>
        <v>#DIV/0!</v>
      </c>
      <c r="Q20" s="18">
        <v>36000</v>
      </c>
      <c r="R20" s="18">
        <v>64900</v>
      </c>
      <c r="S20" s="18">
        <v>22300</v>
      </c>
      <c r="T20" s="18">
        <v>0</v>
      </c>
      <c r="U20" s="57">
        <v>0</v>
      </c>
      <c r="V20" s="14">
        <f t="shared" si="4"/>
        <v>0</v>
      </c>
      <c r="W20" s="15" t="e">
        <f t="shared" si="5"/>
        <v>#DIV/0!</v>
      </c>
      <c r="X20" s="18"/>
      <c r="Y20" s="18"/>
      <c r="Z20" s="18"/>
      <c r="AA20" s="18"/>
      <c r="AB20" s="57"/>
      <c r="AC20" s="14">
        <f t="shared" si="6"/>
        <v>0</v>
      </c>
      <c r="AD20" s="15" t="e">
        <f t="shared" si="7"/>
        <v>#DIV/0!</v>
      </c>
      <c r="AE20" s="39">
        <v>1490900</v>
      </c>
      <c r="AF20" s="18">
        <v>2040400</v>
      </c>
      <c r="AG20" s="18">
        <v>1482000</v>
      </c>
      <c r="AH20" s="18">
        <v>631900</v>
      </c>
      <c r="AI20" s="57">
        <v>2488300</v>
      </c>
      <c r="AJ20" s="14">
        <f t="shared" si="8"/>
        <v>1856400</v>
      </c>
      <c r="AK20" s="15">
        <f t="shared" si="9"/>
        <v>293.78066149707234</v>
      </c>
      <c r="AL20" s="18">
        <v>4595500</v>
      </c>
      <c r="AM20" s="18">
        <v>4263700</v>
      </c>
      <c r="AN20" s="18">
        <v>903100</v>
      </c>
      <c r="AO20" s="18">
        <v>513800</v>
      </c>
      <c r="AP20" s="57">
        <v>670700</v>
      </c>
      <c r="AQ20" s="14">
        <f t="shared" si="10"/>
        <v>156900</v>
      </c>
      <c r="AR20" s="15">
        <f t="shared" si="11"/>
        <v>30.537173997664464</v>
      </c>
      <c r="AS20" s="18">
        <v>693200</v>
      </c>
      <c r="AT20" s="18">
        <v>628000</v>
      </c>
      <c r="AU20" s="18">
        <v>60200</v>
      </c>
      <c r="AV20" s="18">
        <v>93270</v>
      </c>
      <c r="AW20" s="57">
        <v>102691</v>
      </c>
      <c r="AX20" s="14">
        <f t="shared" si="12"/>
        <v>9421</v>
      </c>
      <c r="AY20" s="15">
        <f t="shared" si="13"/>
        <v>10.100782673957328</v>
      </c>
      <c r="AZ20" s="39">
        <v>272600</v>
      </c>
      <c r="BA20" s="18">
        <v>196300</v>
      </c>
      <c r="BB20" s="18">
        <v>134400</v>
      </c>
      <c r="BC20" s="18">
        <v>150030</v>
      </c>
      <c r="BD20" s="57">
        <v>136509</v>
      </c>
      <c r="BE20" s="14">
        <f t="shared" si="14"/>
        <v>-13521</v>
      </c>
      <c r="BF20" s="68">
        <f t="shared" si="15"/>
        <v>-9.012197560487904</v>
      </c>
      <c r="BG20" s="39">
        <v>4200</v>
      </c>
      <c r="BH20" s="18">
        <v>29400</v>
      </c>
      <c r="BI20" s="18">
        <v>9200</v>
      </c>
      <c r="BJ20" s="18">
        <v>0</v>
      </c>
      <c r="BK20" s="57">
        <v>0</v>
      </c>
      <c r="BL20" s="14">
        <f t="shared" si="16"/>
        <v>0</v>
      </c>
      <c r="BM20" s="15" t="e">
        <f t="shared" si="17"/>
        <v>#DIV/0!</v>
      </c>
      <c r="BN20" s="18">
        <v>0</v>
      </c>
      <c r="BO20" s="18"/>
      <c r="BP20" s="18"/>
      <c r="BQ20" s="18"/>
      <c r="BR20" s="57"/>
      <c r="BS20" s="14">
        <f t="shared" si="18"/>
        <v>0</v>
      </c>
      <c r="BT20" s="15" t="e">
        <f t="shared" si="19"/>
        <v>#DIV/0!</v>
      </c>
      <c r="BU20" s="20">
        <f>SUM(C20,J20,Q20,X20,AE20,AL20,AS20,AZ20,BG20,BN20)</f>
        <v>7456200</v>
      </c>
      <c r="BV20" s="14">
        <f>SUM(D20,K20,R20,Y20,AF20,AM20,AT20,BA20,BH20,BO20)</f>
        <v>7898100</v>
      </c>
      <c r="BW20" s="14">
        <f>SUM(E20,L20,S20,Z20,AG20,AN20,AU20,BB20,BI20,BP20,)</f>
        <v>2983300</v>
      </c>
      <c r="BX20" s="14">
        <f>SUM(F20,M20,T20,AA20,AH20,AO20,AV20,BC20,BJ20,BQ20,)</f>
        <v>1532400</v>
      </c>
      <c r="BY20" s="14">
        <f>SUM(G20,N20,U20,AB20,AI20,AP20,AW20,BD20,BK20,BR20,)</f>
        <v>3569260</v>
      </c>
      <c r="BZ20" s="14">
        <f t="shared" si="20"/>
        <v>2036860</v>
      </c>
      <c r="CA20" s="15">
        <f t="shared" si="21"/>
        <v>132.9196032367528</v>
      </c>
      <c r="CB20" s="43"/>
    </row>
    <row r="21" spans="1:80" ht="12" customHeight="1">
      <c r="A21" s="73"/>
      <c r="B21" s="17" t="s">
        <v>12</v>
      </c>
      <c r="C21" s="39">
        <v>305051</v>
      </c>
      <c r="D21" s="18">
        <v>346765</v>
      </c>
      <c r="E21" s="18">
        <v>69975</v>
      </c>
      <c r="F21" s="18">
        <v>66754</v>
      </c>
      <c r="G21" s="57">
        <v>66628</v>
      </c>
      <c r="H21" s="14">
        <f t="shared" si="0"/>
        <v>-126</v>
      </c>
      <c r="I21" s="15">
        <f t="shared" si="1"/>
        <v>-0.18875273391856667</v>
      </c>
      <c r="J21" s="18">
        <v>0</v>
      </c>
      <c r="K21" s="18"/>
      <c r="L21" s="18"/>
      <c r="M21" s="18"/>
      <c r="N21" s="57"/>
      <c r="O21" s="14">
        <f t="shared" si="2"/>
        <v>0</v>
      </c>
      <c r="P21" s="15" t="e">
        <f t="shared" si="3"/>
        <v>#DIV/0!</v>
      </c>
      <c r="Q21" s="18">
        <v>668109</v>
      </c>
      <c r="R21" s="18">
        <v>525177</v>
      </c>
      <c r="S21" s="18">
        <v>515467</v>
      </c>
      <c r="T21" s="18">
        <v>506943</v>
      </c>
      <c r="U21" s="57">
        <v>517736</v>
      </c>
      <c r="V21" s="14">
        <f t="shared" si="4"/>
        <v>10793</v>
      </c>
      <c r="W21" s="15">
        <f t="shared" si="5"/>
        <v>2.129036203281237</v>
      </c>
      <c r="X21" s="18">
        <v>58342</v>
      </c>
      <c r="Y21" s="18">
        <v>104678</v>
      </c>
      <c r="Z21" s="18">
        <v>96348</v>
      </c>
      <c r="AA21" s="18">
        <v>59173</v>
      </c>
      <c r="AB21" s="57">
        <v>60623</v>
      </c>
      <c r="AC21" s="14">
        <f t="shared" si="6"/>
        <v>1450</v>
      </c>
      <c r="AD21" s="15">
        <f t="shared" si="7"/>
        <v>2.450441924526389</v>
      </c>
      <c r="AE21" s="39">
        <v>235254</v>
      </c>
      <c r="AF21" s="18">
        <v>49532</v>
      </c>
      <c r="AG21" s="18">
        <v>177546</v>
      </c>
      <c r="AH21" s="18">
        <v>806233</v>
      </c>
      <c r="AI21" s="57">
        <v>772836</v>
      </c>
      <c r="AJ21" s="14">
        <f t="shared" si="8"/>
        <v>-33397</v>
      </c>
      <c r="AK21" s="15">
        <f t="shared" si="9"/>
        <v>-4.142350908484272</v>
      </c>
      <c r="AL21" s="18">
        <v>2346038</v>
      </c>
      <c r="AM21" s="18">
        <v>1879944</v>
      </c>
      <c r="AN21" s="18">
        <v>414556</v>
      </c>
      <c r="AO21" s="18">
        <v>422076</v>
      </c>
      <c r="AP21" s="57">
        <v>420799</v>
      </c>
      <c r="AQ21" s="14">
        <f t="shared" si="10"/>
        <v>-1277</v>
      </c>
      <c r="AR21" s="15">
        <f t="shared" si="11"/>
        <v>-0.3025521470067002</v>
      </c>
      <c r="AS21" s="18">
        <v>1086872</v>
      </c>
      <c r="AT21" s="18">
        <v>991611</v>
      </c>
      <c r="AU21" s="18">
        <v>223243</v>
      </c>
      <c r="AV21" s="18">
        <v>200059</v>
      </c>
      <c r="AW21" s="57">
        <v>201634</v>
      </c>
      <c r="AX21" s="14">
        <f t="shared" si="12"/>
        <v>1575</v>
      </c>
      <c r="AY21" s="15">
        <f t="shared" si="13"/>
        <v>0.7872677560119765</v>
      </c>
      <c r="AZ21" s="39">
        <v>100583</v>
      </c>
      <c r="BA21" s="34">
        <v>72191</v>
      </c>
      <c r="BB21" s="34">
        <v>40728</v>
      </c>
      <c r="BC21" s="34">
        <v>48177</v>
      </c>
      <c r="BD21" s="58">
        <v>47774</v>
      </c>
      <c r="BE21" s="14">
        <f t="shared" si="14"/>
        <v>-403</v>
      </c>
      <c r="BF21" s="68">
        <f t="shared" si="15"/>
        <v>-0.8364987442140439</v>
      </c>
      <c r="BG21" s="39">
        <v>77875</v>
      </c>
      <c r="BH21" s="18">
        <v>125055</v>
      </c>
      <c r="BI21" s="18">
        <v>0</v>
      </c>
      <c r="BJ21" s="18">
        <v>0</v>
      </c>
      <c r="BK21" s="57">
        <v>0</v>
      </c>
      <c r="BL21" s="14">
        <f t="shared" si="16"/>
        <v>0</v>
      </c>
      <c r="BM21" s="15" t="e">
        <f t="shared" si="17"/>
        <v>#DIV/0!</v>
      </c>
      <c r="BN21" s="18">
        <v>81193</v>
      </c>
      <c r="BO21" s="18">
        <v>53375</v>
      </c>
      <c r="BP21" s="18">
        <v>36781</v>
      </c>
      <c r="BQ21" s="18">
        <v>37984</v>
      </c>
      <c r="BR21" s="57">
        <v>39214</v>
      </c>
      <c r="BS21" s="14">
        <f t="shared" si="18"/>
        <v>1230</v>
      </c>
      <c r="BT21" s="15">
        <f t="shared" si="19"/>
        <v>3.2382055602358886</v>
      </c>
      <c r="BU21" s="20">
        <f>SUM(C21,J21,Q21,X21,AE21,AL21,AS21,AZ21,BG21,BN21)</f>
        <v>4959317</v>
      </c>
      <c r="BV21" s="14">
        <f>SUM(D21,K21,R21,Y21,AF21,AM21,AT21,BA21,BH21,BO21)</f>
        <v>4148328</v>
      </c>
      <c r="BW21" s="14">
        <f>SUM(E21,L21,S21,Z21,AG21,AN21,AU21,BB21,BI21,BP21,)</f>
        <v>1574644</v>
      </c>
      <c r="BX21" s="14">
        <f>SUM(F21,M21,T21,AA21,AH21,AO21,AV21,BC21,BJ21,BQ21,)</f>
        <v>2147399</v>
      </c>
      <c r="BY21" s="14">
        <f>SUM(G21,N21,U21,AB21,AI21,AP21,AW21,BD21,BK21,BR21,)</f>
        <v>2127244</v>
      </c>
      <c r="BZ21" s="14">
        <f t="shared" si="20"/>
        <v>-20155</v>
      </c>
      <c r="CA21" s="15">
        <f t="shared" si="21"/>
        <v>-0.9385773207494276</v>
      </c>
      <c r="CB21" s="43"/>
    </row>
    <row r="22" spans="1:80" ht="12" customHeight="1">
      <c r="A22" s="73"/>
      <c r="B22" s="17" t="s">
        <v>13</v>
      </c>
      <c r="C22" s="39">
        <v>130439</v>
      </c>
      <c r="D22" s="18">
        <v>65791</v>
      </c>
      <c r="E22" s="18">
        <v>192607</v>
      </c>
      <c r="F22" s="18">
        <v>30487</v>
      </c>
      <c r="G22" s="57">
        <v>34164</v>
      </c>
      <c r="H22" s="14">
        <f t="shared" si="0"/>
        <v>3677</v>
      </c>
      <c r="I22" s="15">
        <f t="shared" si="1"/>
        <v>12.06087840718995</v>
      </c>
      <c r="J22" s="18">
        <v>0</v>
      </c>
      <c r="K22" s="18"/>
      <c r="L22" s="18"/>
      <c r="M22" s="18"/>
      <c r="N22" s="57"/>
      <c r="O22" s="14">
        <f t="shared" si="2"/>
        <v>0</v>
      </c>
      <c r="P22" s="15" t="e">
        <f t="shared" si="3"/>
        <v>#DIV/0!</v>
      </c>
      <c r="Q22" s="18"/>
      <c r="R22" s="18"/>
      <c r="S22" s="18"/>
      <c r="T22" s="18"/>
      <c r="U22" s="57">
        <v>0</v>
      </c>
      <c r="V22" s="14">
        <f t="shared" si="4"/>
        <v>0</v>
      </c>
      <c r="W22" s="15" t="e">
        <f t="shared" si="5"/>
        <v>#DIV/0!</v>
      </c>
      <c r="X22" s="18"/>
      <c r="Y22" s="18"/>
      <c r="Z22" s="18"/>
      <c r="AA22" s="18"/>
      <c r="AB22" s="57">
        <v>29096</v>
      </c>
      <c r="AC22" s="14">
        <f t="shared" si="6"/>
        <v>29096</v>
      </c>
      <c r="AD22" s="15" t="e">
        <f t="shared" si="7"/>
        <v>#DIV/0!</v>
      </c>
      <c r="AE22" s="39"/>
      <c r="AF22" s="18"/>
      <c r="AG22" s="18"/>
      <c r="AH22" s="34">
        <v>7672</v>
      </c>
      <c r="AI22" s="58">
        <v>0</v>
      </c>
      <c r="AJ22" s="14">
        <f t="shared" si="8"/>
        <v>-7672</v>
      </c>
      <c r="AK22" s="15">
        <f t="shared" si="9"/>
        <v>-100</v>
      </c>
      <c r="AL22" s="18">
        <v>3507208</v>
      </c>
      <c r="AM22" s="18"/>
      <c r="AN22" s="18">
        <v>707571</v>
      </c>
      <c r="AO22" s="18">
        <v>219690</v>
      </c>
      <c r="AP22" s="57">
        <v>271092</v>
      </c>
      <c r="AQ22" s="14">
        <f t="shared" si="10"/>
        <v>51402</v>
      </c>
      <c r="AR22" s="15">
        <f t="shared" si="11"/>
        <v>23.397514679776048</v>
      </c>
      <c r="AS22" s="18">
        <v>873729</v>
      </c>
      <c r="AT22" s="18">
        <v>418028</v>
      </c>
      <c r="AU22" s="18">
        <v>22853</v>
      </c>
      <c r="AV22" s="18">
        <v>9478</v>
      </c>
      <c r="AW22" s="57">
        <v>13568</v>
      </c>
      <c r="AX22" s="14">
        <f t="shared" si="12"/>
        <v>4090</v>
      </c>
      <c r="AY22" s="15">
        <f t="shared" si="13"/>
        <v>43.15256383203207</v>
      </c>
      <c r="AZ22" s="39">
        <v>117797</v>
      </c>
      <c r="BA22" s="18">
        <v>84002</v>
      </c>
      <c r="BB22" s="18">
        <v>65793</v>
      </c>
      <c r="BC22" s="18">
        <v>61273</v>
      </c>
      <c r="BD22" s="57">
        <v>63361</v>
      </c>
      <c r="BE22" s="14">
        <f t="shared" si="14"/>
        <v>2088</v>
      </c>
      <c r="BF22" s="68">
        <f t="shared" si="15"/>
        <v>3.407699965727155</v>
      </c>
      <c r="BG22" s="39"/>
      <c r="BH22" s="18"/>
      <c r="BI22" s="18"/>
      <c r="BJ22" s="18"/>
      <c r="BK22" s="57"/>
      <c r="BL22" s="14">
        <f t="shared" si="16"/>
        <v>0</v>
      </c>
      <c r="BM22" s="15" t="e">
        <f t="shared" si="17"/>
        <v>#DIV/0!</v>
      </c>
      <c r="BN22" s="18">
        <v>0</v>
      </c>
      <c r="BO22" s="18"/>
      <c r="BP22" s="18"/>
      <c r="BQ22" s="18"/>
      <c r="BR22" s="57"/>
      <c r="BS22" s="14">
        <f t="shared" si="18"/>
        <v>0</v>
      </c>
      <c r="BT22" s="15" t="e">
        <f t="shared" si="19"/>
        <v>#DIV/0!</v>
      </c>
      <c r="BU22" s="20">
        <f>SUM(C22,J22,Q22,X22,AE22,AL22,AS22,AZ22,BG22,BN22)</f>
        <v>4629173</v>
      </c>
      <c r="BV22" s="14">
        <f>SUM(D22,K22,R22,Y22,AF22,AM22,AT22,BA22,BH22,BO22)</f>
        <v>567821</v>
      </c>
      <c r="BW22" s="14">
        <f>SUM(E22,L22,S22,Z22,AG22,AN22,AU22,BB22,BI22,BP22,)</f>
        <v>988824</v>
      </c>
      <c r="BX22" s="14">
        <f>SUM(F22,M22,T22,AA22,AH22,AO22,AV22,BC22,BJ22,BQ22,)</f>
        <v>328600</v>
      </c>
      <c r="BY22" s="14">
        <f>SUM(G22,N22,U22,AB22,AI22,AP22,AW22,BD22,BK22,BR22,)</f>
        <v>411281</v>
      </c>
      <c r="BZ22" s="14">
        <f t="shared" si="20"/>
        <v>82681</v>
      </c>
      <c r="CA22" s="15">
        <f t="shared" si="21"/>
        <v>25.161594643944007</v>
      </c>
      <c r="CB22" s="43"/>
    </row>
    <row r="23" spans="1:80" ht="12" customHeight="1">
      <c r="A23" s="73"/>
      <c r="B23" s="17" t="s">
        <v>14</v>
      </c>
      <c r="C23" s="20">
        <v>40733</v>
      </c>
      <c r="D23" s="19">
        <f>D19-D20-D21-D22</f>
        <v>340141</v>
      </c>
      <c r="E23" s="19">
        <f>E19-E20-E21-E22</f>
        <v>0</v>
      </c>
      <c r="F23" s="19">
        <f>F19-F20-F21-F22</f>
        <v>0</v>
      </c>
      <c r="G23" s="19">
        <f>G19-G20-G21-G22</f>
        <v>0</v>
      </c>
      <c r="H23" s="14">
        <f t="shared" si="0"/>
        <v>0</v>
      </c>
      <c r="I23" s="15" t="e">
        <f t="shared" si="1"/>
        <v>#DIV/0!</v>
      </c>
      <c r="J23" s="19">
        <v>0</v>
      </c>
      <c r="K23" s="19">
        <f>K19-K20-K21-K22</f>
        <v>0</v>
      </c>
      <c r="L23" s="19">
        <f>L19-L20-L21-L22</f>
        <v>0</v>
      </c>
      <c r="M23" s="19">
        <f>M19-M20-M21-M22</f>
        <v>0</v>
      </c>
      <c r="N23" s="19">
        <f>N19-N20-N21-N22</f>
        <v>1445</v>
      </c>
      <c r="O23" s="14">
        <f t="shared" si="2"/>
        <v>1445</v>
      </c>
      <c r="P23" s="15" t="e">
        <f t="shared" si="3"/>
        <v>#DIV/0!</v>
      </c>
      <c r="Q23" s="19"/>
      <c r="R23" s="19">
        <f>R19-R20-R21-R22</f>
        <v>0</v>
      </c>
      <c r="S23" s="19">
        <f>S19-S20-S21-S22</f>
        <v>933</v>
      </c>
      <c r="T23" s="19">
        <f>T19-T20-T21-T22</f>
        <v>193</v>
      </c>
      <c r="U23" s="19">
        <f>U19-U20-U21-U22</f>
        <v>353</v>
      </c>
      <c r="V23" s="14">
        <f t="shared" si="4"/>
        <v>160</v>
      </c>
      <c r="W23" s="15">
        <f t="shared" si="5"/>
        <v>82.90155440414507</v>
      </c>
      <c r="X23" s="19"/>
      <c r="Y23" s="19">
        <f>Y19-Y20-Y21-Y22</f>
        <v>0</v>
      </c>
      <c r="Z23" s="19">
        <f>Z19-Z20-Z21-Z22</f>
        <v>41775</v>
      </c>
      <c r="AA23" s="19">
        <f>AA19-AA20-AA21-AA22</f>
        <v>0</v>
      </c>
      <c r="AB23" s="19">
        <f>AB19-AB20-AB21-AB22</f>
        <v>0</v>
      </c>
      <c r="AC23" s="14">
        <f t="shared" si="6"/>
        <v>0</v>
      </c>
      <c r="AD23" s="15" t="e">
        <f t="shared" si="7"/>
        <v>#DIV/0!</v>
      </c>
      <c r="AE23" s="20"/>
      <c r="AF23" s="19">
        <f>AF19-AF20-AF21-AF22</f>
        <v>2343</v>
      </c>
      <c r="AG23" s="19">
        <f>AG19-AG20-AG21-AG22</f>
        <v>2180910</v>
      </c>
      <c r="AH23" s="19">
        <f>AH19-AH20-AH21-AH22</f>
        <v>38629</v>
      </c>
      <c r="AI23" s="19">
        <f>AI19-AI20-AI21-AI22</f>
        <v>180297</v>
      </c>
      <c r="AJ23" s="14">
        <f t="shared" si="8"/>
        <v>141668</v>
      </c>
      <c r="AK23" s="15">
        <f t="shared" si="9"/>
        <v>366.74001397913486</v>
      </c>
      <c r="AL23" s="19">
        <v>347935</v>
      </c>
      <c r="AM23" s="19">
        <f>AM19-AM20-AM21-AM22</f>
        <v>3258148</v>
      </c>
      <c r="AN23" s="19">
        <f>AN19-AN20-AN21-AN22</f>
        <v>58076</v>
      </c>
      <c r="AO23" s="19">
        <f>AO19-AO20-AO21-AO22</f>
        <v>34862</v>
      </c>
      <c r="AP23" s="19">
        <f>AP19-AP20-AP21-AP22</f>
        <v>33882</v>
      </c>
      <c r="AQ23" s="14">
        <f t="shared" si="10"/>
        <v>-980</v>
      </c>
      <c r="AR23" s="15">
        <f t="shared" si="11"/>
        <v>-2.8110837014514374</v>
      </c>
      <c r="AS23" s="19">
        <v>33301</v>
      </c>
      <c r="AT23" s="19">
        <f>AT19-AT20-AT21-AT22</f>
        <v>798501</v>
      </c>
      <c r="AU23" s="19">
        <f>AU19-AU20-AU21-AU22</f>
        <v>1452</v>
      </c>
      <c r="AV23" s="19">
        <f>AV19-AV20-AV21-AV22</f>
        <v>794</v>
      </c>
      <c r="AW23" s="19">
        <f>AW19-AW20-AW21-AW22</f>
        <v>2149</v>
      </c>
      <c r="AX23" s="14">
        <f t="shared" si="12"/>
        <v>1355</v>
      </c>
      <c r="AY23" s="15">
        <f t="shared" si="13"/>
        <v>170.65491183879092</v>
      </c>
      <c r="AZ23" s="19">
        <f>AZ19-AZ20-AZ21-AZ22</f>
        <v>56486</v>
      </c>
      <c r="BA23" s="19">
        <f>BA19-BA20-BA21-BA22</f>
        <v>137297</v>
      </c>
      <c r="BB23" s="19">
        <f>BB19-BB20-BB21-BB22</f>
        <v>35970</v>
      </c>
      <c r="BC23" s="19">
        <f>BC19-BC20-BC21-BC22</f>
        <v>31112</v>
      </c>
      <c r="BD23" s="19">
        <f>BD19-BD20-BD21-BD22</f>
        <v>29102</v>
      </c>
      <c r="BE23" s="14">
        <f t="shared" si="14"/>
        <v>-2010</v>
      </c>
      <c r="BF23" s="68">
        <f t="shared" si="15"/>
        <v>-6.460529699151453</v>
      </c>
      <c r="BG23" s="20">
        <v>10600</v>
      </c>
      <c r="BH23" s="19">
        <f>BH19-BH20-BH21-BH22</f>
        <v>0</v>
      </c>
      <c r="BI23" s="19">
        <f>BI19-BI20-BI21-BI22</f>
        <v>0</v>
      </c>
      <c r="BJ23" s="19">
        <f>BJ19-BJ20-BJ21-BJ22</f>
        <v>0</v>
      </c>
      <c r="BK23" s="19">
        <f>BK19-BK20-BK21-BK22</f>
        <v>0</v>
      </c>
      <c r="BL23" s="14">
        <f t="shared" si="16"/>
        <v>0</v>
      </c>
      <c r="BM23" s="15" t="e">
        <f t="shared" si="17"/>
        <v>#DIV/0!</v>
      </c>
      <c r="BN23" s="19"/>
      <c r="BO23" s="19">
        <f>BO19-BO20-BO21-BO22</f>
        <v>0</v>
      </c>
      <c r="BP23" s="19">
        <f>BP19-BP20-BP21-BP22</f>
        <v>0</v>
      </c>
      <c r="BQ23" s="19">
        <f>BQ19-BQ20-BQ21-BQ22</f>
        <v>0</v>
      </c>
      <c r="BR23" s="19">
        <f>BR19-BR20-BR21-BR22</f>
        <v>0</v>
      </c>
      <c r="BS23" s="14">
        <f t="shared" si="18"/>
        <v>0</v>
      </c>
      <c r="BT23" s="15" t="e">
        <f t="shared" si="19"/>
        <v>#DIV/0!</v>
      </c>
      <c r="BU23" s="20">
        <f>SUM(C23,J23,Q23,X23,AE23,AL23,AS23,AZ23,BG23,BN23)</f>
        <v>489055</v>
      </c>
      <c r="BV23" s="14">
        <f>SUM(D23,K23,R23,Y23,AF23,AM23,AT23,BA23,BH23,BO23)</f>
        <v>4536430</v>
      </c>
      <c r="BW23" s="14">
        <f>SUM(E23,L23,S23,Z23,AG23,AN23,AU23,BB23,BI23,BP23,)</f>
        <v>2319116</v>
      </c>
      <c r="BX23" s="14">
        <f>SUM(F23,M23,T23,AA23,AH23,AO23,AV23,BC23,BJ23,BQ23,)</f>
        <v>105590</v>
      </c>
      <c r="BY23" s="14">
        <f>SUM(G23,N23,U23,AB23,AI23,AP23,AW23,BD23,BK23,BR23,)</f>
        <v>247228</v>
      </c>
      <c r="BZ23" s="14">
        <f t="shared" si="20"/>
        <v>141638</v>
      </c>
      <c r="CA23" s="15">
        <f t="shared" si="21"/>
        <v>134.13959655270384</v>
      </c>
      <c r="CB23" s="43"/>
    </row>
    <row r="24" spans="1:80" ht="12" customHeight="1">
      <c r="A24" s="73"/>
      <c r="B24" s="17" t="s">
        <v>15</v>
      </c>
      <c r="C24" s="39">
        <v>985164</v>
      </c>
      <c r="D24" s="18">
        <v>1326397</v>
      </c>
      <c r="E24" s="18">
        <v>726578</v>
      </c>
      <c r="F24" s="18">
        <v>293821</v>
      </c>
      <c r="G24" s="57">
        <v>307967</v>
      </c>
      <c r="H24" s="14">
        <f t="shared" si="0"/>
        <v>14146</v>
      </c>
      <c r="I24" s="15">
        <f t="shared" si="1"/>
        <v>4.81449590056531</v>
      </c>
      <c r="J24" s="18">
        <v>101661</v>
      </c>
      <c r="K24" s="18">
        <v>140638</v>
      </c>
      <c r="L24" s="18">
        <v>122406</v>
      </c>
      <c r="M24" s="18">
        <v>103307</v>
      </c>
      <c r="N24" s="57">
        <v>117345</v>
      </c>
      <c r="O24" s="14">
        <f t="shared" si="2"/>
        <v>14038</v>
      </c>
      <c r="P24" s="15">
        <f t="shared" si="3"/>
        <v>13.588624197779433</v>
      </c>
      <c r="Q24" s="18">
        <v>1063579</v>
      </c>
      <c r="R24" s="18">
        <v>947496</v>
      </c>
      <c r="S24" s="18">
        <v>890949</v>
      </c>
      <c r="T24" s="18">
        <v>856384</v>
      </c>
      <c r="U24" s="57">
        <v>881270</v>
      </c>
      <c r="V24" s="14">
        <f t="shared" si="4"/>
        <v>24886</v>
      </c>
      <c r="W24" s="15">
        <f t="shared" si="5"/>
        <v>2.905939391674763</v>
      </c>
      <c r="X24" s="18">
        <v>85219</v>
      </c>
      <c r="Y24" s="18">
        <v>141738</v>
      </c>
      <c r="Z24" s="18">
        <v>127735</v>
      </c>
      <c r="AA24" s="18">
        <v>76025</v>
      </c>
      <c r="AB24" s="57">
        <v>103428</v>
      </c>
      <c r="AC24" s="14">
        <f t="shared" si="6"/>
        <v>27403</v>
      </c>
      <c r="AD24" s="15">
        <f t="shared" si="7"/>
        <v>36.044722130878</v>
      </c>
      <c r="AE24" s="39">
        <v>2330962</v>
      </c>
      <c r="AF24" s="18">
        <v>2472429</v>
      </c>
      <c r="AG24" s="18">
        <v>6988843</v>
      </c>
      <c r="AH24" s="34">
        <v>1801531</v>
      </c>
      <c r="AI24" s="58">
        <v>4933785</v>
      </c>
      <c r="AJ24" s="14">
        <f t="shared" si="8"/>
        <v>3132254</v>
      </c>
      <c r="AK24" s="15">
        <f t="shared" si="9"/>
        <v>173.86622822477105</v>
      </c>
      <c r="AL24" s="18">
        <v>14489608</v>
      </c>
      <c r="AM24" s="18">
        <v>11696122</v>
      </c>
      <c r="AN24" s="18">
        <v>3141253</v>
      </c>
      <c r="AO24" s="18">
        <v>2245981</v>
      </c>
      <c r="AP24" s="57">
        <v>2825121</v>
      </c>
      <c r="AQ24" s="14">
        <f t="shared" si="10"/>
        <v>579140</v>
      </c>
      <c r="AR24" s="15">
        <f t="shared" si="11"/>
        <v>25.785614392997978</v>
      </c>
      <c r="AS24" s="18">
        <v>4555614</v>
      </c>
      <c r="AT24" s="18">
        <v>3785703</v>
      </c>
      <c r="AU24" s="18">
        <v>883395</v>
      </c>
      <c r="AV24" s="18">
        <v>916574</v>
      </c>
      <c r="AW24" s="57">
        <v>1160068</v>
      </c>
      <c r="AX24" s="14">
        <f t="shared" si="12"/>
        <v>243494</v>
      </c>
      <c r="AY24" s="15">
        <f t="shared" si="13"/>
        <v>26.565667365646416</v>
      </c>
      <c r="AZ24" s="39">
        <v>632133</v>
      </c>
      <c r="BA24" s="18">
        <v>504573</v>
      </c>
      <c r="BB24" s="18">
        <v>386251</v>
      </c>
      <c r="BC24" s="18">
        <v>403602</v>
      </c>
      <c r="BD24" s="57">
        <v>396964</v>
      </c>
      <c r="BE24" s="14">
        <f t="shared" si="14"/>
        <v>-6638</v>
      </c>
      <c r="BF24" s="68">
        <f t="shared" si="15"/>
        <v>-1.6446895704183826</v>
      </c>
      <c r="BG24" s="39">
        <v>292162</v>
      </c>
      <c r="BH24" s="18">
        <v>304867</v>
      </c>
      <c r="BI24" s="18">
        <v>38591</v>
      </c>
      <c r="BJ24" s="18">
        <v>78461</v>
      </c>
      <c r="BK24" s="57">
        <v>81843</v>
      </c>
      <c r="BL24" s="14">
        <f t="shared" si="16"/>
        <v>3382</v>
      </c>
      <c r="BM24" s="15">
        <f t="shared" si="17"/>
        <v>4.310421738188399</v>
      </c>
      <c r="BN24" s="18">
        <v>82543</v>
      </c>
      <c r="BO24" s="18">
        <v>53418</v>
      </c>
      <c r="BP24" s="18">
        <v>36781</v>
      </c>
      <c r="BQ24" s="18">
        <v>37984</v>
      </c>
      <c r="BR24" s="57">
        <v>39317</v>
      </c>
      <c r="BS24" s="14">
        <f t="shared" si="18"/>
        <v>1333</v>
      </c>
      <c r="BT24" s="15">
        <f t="shared" si="19"/>
        <v>3.5093723673125528</v>
      </c>
      <c r="BU24" s="20">
        <f>SUM(C24,J24,Q24,X24,AE24,AL24,AS24,AZ24,BG24,BN24)</f>
        <v>24618645</v>
      </c>
      <c r="BV24" s="14">
        <f>SUM(D24,K24,R24,Y24,AF24,AM24,AT24,BA24,BH24,BO24)</f>
        <v>21373381</v>
      </c>
      <c r="BW24" s="14">
        <f>SUM(E24,L24,S24,Z24,AG24,AN24,AU24,BB24,BI24,BP24,)</f>
        <v>13342782</v>
      </c>
      <c r="BX24" s="14">
        <f>SUM(F24,M24,T24,AA24,AH24,AO24,AV24,BC24,BJ24,BQ24,)</f>
        <v>6813670</v>
      </c>
      <c r="BY24" s="14">
        <f>SUM(G24,N24,U24,AB24,AI24,AP24,AW24,BD24,BK24,BR24,)</f>
        <v>10847108</v>
      </c>
      <c r="BZ24" s="14">
        <f t="shared" si="20"/>
        <v>4033438</v>
      </c>
      <c r="CA24" s="15">
        <f t="shared" si="21"/>
        <v>59.1962628069748</v>
      </c>
      <c r="CB24" s="43"/>
    </row>
    <row r="25" spans="1:80" ht="12" customHeight="1">
      <c r="A25" s="73"/>
      <c r="B25" s="17" t="s">
        <v>16</v>
      </c>
      <c r="C25" s="39">
        <v>566051</v>
      </c>
      <c r="D25" s="18">
        <v>868566</v>
      </c>
      <c r="E25" s="18">
        <v>590799</v>
      </c>
      <c r="F25" s="18">
        <v>173585</v>
      </c>
      <c r="G25" s="57">
        <v>182752</v>
      </c>
      <c r="H25" s="14">
        <f t="shared" si="0"/>
        <v>9167</v>
      </c>
      <c r="I25" s="15">
        <f t="shared" si="1"/>
        <v>5.280986260333554</v>
      </c>
      <c r="J25" s="18"/>
      <c r="K25" s="18"/>
      <c r="L25" s="18"/>
      <c r="M25" s="18"/>
      <c r="N25" s="57"/>
      <c r="O25" s="14">
        <f t="shared" si="2"/>
        <v>0</v>
      </c>
      <c r="P25" s="15" t="e">
        <f t="shared" si="3"/>
        <v>#DIV/0!</v>
      </c>
      <c r="Q25" s="18">
        <v>262602</v>
      </c>
      <c r="R25" s="18">
        <v>64955</v>
      </c>
      <c r="S25" s="18">
        <v>22319</v>
      </c>
      <c r="T25" s="18">
        <v>0</v>
      </c>
      <c r="U25" s="57">
        <v>0</v>
      </c>
      <c r="V25" s="14">
        <f t="shared" si="4"/>
        <v>0</v>
      </c>
      <c r="W25" s="15" t="e">
        <f t="shared" si="5"/>
        <v>#DIV/0!</v>
      </c>
      <c r="X25" s="18">
        <v>52818</v>
      </c>
      <c r="Y25" s="18">
        <v>109303</v>
      </c>
      <c r="Z25" s="18">
        <v>87589</v>
      </c>
      <c r="AA25" s="18">
        <v>38116</v>
      </c>
      <c r="AB25" s="57">
        <v>65489</v>
      </c>
      <c r="AC25" s="14">
        <f t="shared" si="6"/>
        <v>27373</v>
      </c>
      <c r="AD25" s="15">
        <f t="shared" si="7"/>
        <v>71.81498583272116</v>
      </c>
      <c r="AE25" s="39">
        <v>1571988</v>
      </c>
      <c r="AF25" s="18">
        <v>2135295</v>
      </c>
      <c r="AG25" s="18">
        <v>2553175</v>
      </c>
      <c r="AH25" s="34">
        <v>1362277</v>
      </c>
      <c r="AI25" s="58">
        <v>3059201</v>
      </c>
      <c r="AJ25" s="14">
        <f t="shared" si="8"/>
        <v>1696924</v>
      </c>
      <c r="AK25" s="15">
        <f t="shared" si="9"/>
        <v>124.56526829712314</v>
      </c>
      <c r="AL25" s="18">
        <v>8045277</v>
      </c>
      <c r="AM25" s="18">
        <v>5825326</v>
      </c>
      <c r="AN25" s="18">
        <v>1487652</v>
      </c>
      <c r="AO25" s="18">
        <v>537540</v>
      </c>
      <c r="AP25" s="57">
        <v>731567</v>
      </c>
      <c r="AQ25" s="14">
        <f t="shared" si="10"/>
        <v>194027</v>
      </c>
      <c r="AR25" s="15">
        <f t="shared" si="11"/>
        <v>36.09536034527663</v>
      </c>
      <c r="AS25" s="18">
        <v>1314999</v>
      </c>
      <c r="AT25" s="18">
        <v>737903</v>
      </c>
      <c r="AU25" s="18">
        <v>38225</v>
      </c>
      <c r="AV25" s="18">
        <v>51440</v>
      </c>
      <c r="AW25" s="57">
        <v>37041</v>
      </c>
      <c r="AX25" s="14">
        <f t="shared" si="12"/>
        <v>-14399</v>
      </c>
      <c r="AY25" s="15">
        <f t="shared" si="13"/>
        <v>-27.991835147744947</v>
      </c>
      <c r="AZ25" s="39">
        <v>468021</v>
      </c>
      <c r="BA25" s="18">
        <v>330114</v>
      </c>
      <c r="BB25" s="18">
        <v>232411</v>
      </c>
      <c r="BC25" s="18">
        <v>243678</v>
      </c>
      <c r="BD25" s="57">
        <v>231765</v>
      </c>
      <c r="BE25" s="14">
        <f t="shared" si="14"/>
        <v>-11913</v>
      </c>
      <c r="BF25" s="68">
        <f t="shared" si="15"/>
        <v>-4.8888287001698965</v>
      </c>
      <c r="BG25" s="39">
        <v>13397</v>
      </c>
      <c r="BH25" s="18">
        <v>5465</v>
      </c>
      <c r="BI25" s="18">
        <v>348</v>
      </c>
      <c r="BJ25" s="18">
        <v>158</v>
      </c>
      <c r="BK25" s="57">
        <v>31052</v>
      </c>
      <c r="BL25" s="14">
        <f t="shared" si="16"/>
        <v>30894</v>
      </c>
      <c r="BM25" s="15">
        <f t="shared" si="17"/>
        <v>19553.164556962027</v>
      </c>
      <c r="BN25" s="18"/>
      <c r="BO25" s="18"/>
      <c r="BP25" s="18"/>
      <c r="BQ25" s="18"/>
      <c r="BR25" s="57"/>
      <c r="BS25" s="14">
        <f t="shared" si="18"/>
        <v>0</v>
      </c>
      <c r="BT25" s="15" t="e">
        <f t="shared" si="19"/>
        <v>#DIV/0!</v>
      </c>
      <c r="BU25" s="20">
        <f>SUM(C25,J25,Q25,X25,AE25,AL25,AS25,AZ25,BG25,BN25)</f>
        <v>12295153</v>
      </c>
      <c r="BV25" s="14">
        <f>SUM(D25,K25,R25,Y25,AF25,AM25,AT25,BA25,BH25,BO25)</f>
        <v>10076927</v>
      </c>
      <c r="BW25" s="14">
        <f>SUM(E25,L25,S25,Z25,AG25,AN25,AU25,BB25,BI25,BP25,)</f>
        <v>5012518</v>
      </c>
      <c r="BX25" s="14">
        <f>SUM(F25,M25,T25,AA25,AH25,AO25,AV25,BC25,BJ25,BQ25,)</f>
        <v>2406794</v>
      </c>
      <c r="BY25" s="14">
        <f>SUM(G25,N25,U25,AB25,AI25,AP25,AW25,BD25,BK25,BR25,)</f>
        <v>4338867</v>
      </c>
      <c r="BZ25" s="14">
        <f t="shared" si="20"/>
        <v>1932073</v>
      </c>
      <c r="CA25" s="15">
        <f t="shared" si="21"/>
        <v>80.27579427238061</v>
      </c>
      <c r="CB25" s="43"/>
    </row>
    <row r="26" spans="1:80" ht="12" customHeight="1">
      <c r="A26" s="73"/>
      <c r="B26" s="17" t="s">
        <v>17</v>
      </c>
      <c r="C26" s="39">
        <v>419113</v>
      </c>
      <c r="D26" s="18">
        <v>457831</v>
      </c>
      <c r="E26" s="18">
        <v>118316</v>
      </c>
      <c r="F26" s="18">
        <v>119163</v>
      </c>
      <c r="G26" s="57">
        <v>124143</v>
      </c>
      <c r="H26" s="14">
        <f t="shared" si="0"/>
        <v>4980</v>
      </c>
      <c r="I26" s="15">
        <f t="shared" si="1"/>
        <v>4.179149568238463</v>
      </c>
      <c r="J26" s="18">
        <v>55814</v>
      </c>
      <c r="K26" s="18">
        <v>56262</v>
      </c>
      <c r="L26" s="18">
        <v>56713</v>
      </c>
      <c r="M26" s="18">
        <v>57167</v>
      </c>
      <c r="N26" s="57">
        <v>57626</v>
      </c>
      <c r="O26" s="14">
        <f t="shared" si="2"/>
        <v>459</v>
      </c>
      <c r="P26" s="15">
        <f t="shared" si="3"/>
        <v>0.8029107701995907</v>
      </c>
      <c r="Q26" s="18">
        <v>797977</v>
      </c>
      <c r="R26" s="18">
        <v>882541</v>
      </c>
      <c r="S26" s="18">
        <v>868629</v>
      </c>
      <c r="T26" s="18">
        <v>856383</v>
      </c>
      <c r="U26" s="57">
        <v>881270</v>
      </c>
      <c r="V26" s="14">
        <f t="shared" si="4"/>
        <v>24887</v>
      </c>
      <c r="W26" s="15">
        <f t="shared" si="5"/>
        <v>2.906059555128955</v>
      </c>
      <c r="X26" s="18">
        <v>32401</v>
      </c>
      <c r="Y26" s="18">
        <v>32435</v>
      </c>
      <c r="Z26" s="18">
        <v>40146</v>
      </c>
      <c r="AA26" s="18">
        <v>37909</v>
      </c>
      <c r="AB26" s="57">
        <v>37939</v>
      </c>
      <c r="AC26" s="14">
        <f t="shared" si="6"/>
        <v>30</v>
      </c>
      <c r="AD26" s="15">
        <f t="shared" si="7"/>
        <v>0.07913688042417368</v>
      </c>
      <c r="AE26" s="39">
        <v>308120</v>
      </c>
      <c r="AF26" s="18">
        <v>129706</v>
      </c>
      <c r="AG26" s="18">
        <v>358153</v>
      </c>
      <c r="AH26" s="34">
        <v>298777</v>
      </c>
      <c r="AI26" s="58">
        <v>265297</v>
      </c>
      <c r="AJ26" s="14">
        <f t="shared" si="8"/>
        <v>-33480</v>
      </c>
      <c r="AK26" s="15">
        <f t="shared" si="9"/>
        <v>-11.205681829591969</v>
      </c>
      <c r="AL26" s="18">
        <v>6442111</v>
      </c>
      <c r="AM26" s="18">
        <v>5770127</v>
      </c>
      <c r="AN26" s="18">
        <v>1650439</v>
      </c>
      <c r="AO26" s="18">
        <v>1702912</v>
      </c>
      <c r="AP26" s="57">
        <v>2071154</v>
      </c>
      <c r="AQ26" s="14">
        <f t="shared" si="10"/>
        <v>368242</v>
      </c>
      <c r="AR26" s="15">
        <f t="shared" si="11"/>
        <v>21.624253044197232</v>
      </c>
      <c r="AS26" s="18">
        <v>3214772</v>
      </c>
      <c r="AT26" s="18">
        <v>3047800</v>
      </c>
      <c r="AU26" s="18">
        <v>842715</v>
      </c>
      <c r="AV26" s="18">
        <v>847384</v>
      </c>
      <c r="AW26" s="57">
        <v>1096981</v>
      </c>
      <c r="AX26" s="14">
        <f t="shared" si="12"/>
        <v>249597</v>
      </c>
      <c r="AY26" s="15">
        <f t="shared" si="13"/>
        <v>29.455005050838817</v>
      </c>
      <c r="AZ26" s="39">
        <v>158805</v>
      </c>
      <c r="BA26" s="18">
        <v>172018</v>
      </c>
      <c r="BB26" s="18">
        <v>152662</v>
      </c>
      <c r="BC26" s="18">
        <v>157780</v>
      </c>
      <c r="BD26" s="57">
        <v>162913</v>
      </c>
      <c r="BE26" s="14">
        <f t="shared" si="14"/>
        <v>5133</v>
      </c>
      <c r="BF26" s="68">
        <f t="shared" si="15"/>
        <v>3.2532640385346685</v>
      </c>
      <c r="BG26" s="39">
        <v>196688</v>
      </c>
      <c r="BH26" s="18">
        <v>208285</v>
      </c>
      <c r="BI26" s="18">
        <v>38243</v>
      </c>
      <c r="BJ26" s="18">
        <v>37027</v>
      </c>
      <c r="BK26" s="57">
        <v>10918</v>
      </c>
      <c r="BL26" s="14">
        <f t="shared" si="16"/>
        <v>-26109</v>
      </c>
      <c r="BM26" s="15">
        <f t="shared" si="17"/>
        <v>-70.51340913387529</v>
      </c>
      <c r="BN26" s="18">
        <v>81193</v>
      </c>
      <c r="BO26" s="18">
        <v>53375</v>
      </c>
      <c r="BP26" s="18">
        <v>36781</v>
      </c>
      <c r="BQ26" s="18">
        <v>37984</v>
      </c>
      <c r="BR26" s="57">
        <v>39214</v>
      </c>
      <c r="BS26" s="14">
        <f t="shared" si="18"/>
        <v>1230</v>
      </c>
      <c r="BT26" s="15">
        <f t="shared" si="19"/>
        <v>3.2382055602358886</v>
      </c>
      <c r="BU26" s="20">
        <f>SUM(C26,J26,Q26,X26,AE26,AL26,AS26,AZ26,BG26,BN26)</f>
        <v>11706994</v>
      </c>
      <c r="BV26" s="14">
        <f>SUM(D26,K26,R26,Y26,AF26,AM26,AT26,BA26,BH26,BO26)</f>
        <v>10810380</v>
      </c>
      <c r="BW26" s="14">
        <f>SUM(E26,L26,S26,Z26,AG26,AN26,AU26,BB26,BI26,BP26,)</f>
        <v>4162797</v>
      </c>
      <c r="BX26" s="14">
        <f>SUM(F26,M26,T26,AA26,AH26,AO26,AV26,BC26,BJ26,BQ26,)</f>
        <v>4152486</v>
      </c>
      <c r="BY26" s="14">
        <f>SUM(G26,N26,U26,AB26,AI26,AP26,AW26,BD26,BK26,BR26,)</f>
        <v>4747455</v>
      </c>
      <c r="BZ26" s="14">
        <f t="shared" si="20"/>
        <v>594969</v>
      </c>
      <c r="CA26" s="15">
        <f t="shared" si="21"/>
        <v>14.328019408132864</v>
      </c>
      <c r="CB26" s="43"/>
    </row>
    <row r="27" spans="1:80" ht="12" customHeight="1">
      <c r="A27" s="73"/>
      <c r="B27" s="17" t="s">
        <v>18</v>
      </c>
      <c r="C27" s="39">
        <v>0</v>
      </c>
      <c r="D27" s="18">
        <v>0</v>
      </c>
      <c r="E27" s="18">
        <v>17463</v>
      </c>
      <c r="F27" s="18">
        <v>1073</v>
      </c>
      <c r="G27" s="57">
        <v>1072</v>
      </c>
      <c r="H27" s="14">
        <f t="shared" si="0"/>
        <v>-1</v>
      </c>
      <c r="I27" s="15">
        <f t="shared" si="1"/>
        <v>-0.09319664492078285</v>
      </c>
      <c r="J27" s="18">
        <v>45847</v>
      </c>
      <c r="K27" s="18">
        <v>84376</v>
      </c>
      <c r="L27" s="18">
        <v>65693</v>
      </c>
      <c r="M27" s="18">
        <v>46140</v>
      </c>
      <c r="N27" s="57">
        <v>59719</v>
      </c>
      <c r="O27" s="14">
        <f t="shared" si="2"/>
        <v>13579</v>
      </c>
      <c r="P27" s="15">
        <f t="shared" si="3"/>
        <v>29.429995665366278</v>
      </c>
      <c r="Q27" s="18">
        <v>3000</v>
      </c>
      <c r="R27" s="18"/>
      <c r="S27" s="18">
        <v>1</v>
      </c>
      <c r="T27" s="18">
        <v>1</v>
      </c>
      <c r="U27" s="57">
        <v>0</v>
      </c>
      <c r="V27" s="14">
        <f t="shared" si="4"/>
        <v>-1</v>
      </c>
      <c r="W27" s="15">
        <f t="shared" si="5"/>
        <v>-100</v>
      </c>
      <c r="X27" s="18"/>
      <c r="Y27" s="18"/>
      <c r="Z27" s="18"/>
      <c r="AA27" s="18"/>
      <c r="AB27" s="57"/>
      <c r="AC27" s="14">
        <f t="shared" si="6"/>
        <v>0</v>
      </c>
      <c r="AD27" s="15" t="e">
        <f t="shared" si="7"/>
        <v>#DIV/0!</v>
      </c>
      <c r="AE27" s="39">
        <v>450854</v>
      </c>
      <c r="AF27" s="18">
        <v>207271</v>
      </c>
      <c r="AG27" s="18">
        <v>855078</v>
      </c>
      <c r="AH27" s="18">
        <v>140477</v>
      </c>
      <c r="AI27" s="57">
        <v>1609287</v>
      </c>
      <c r="AJ27" s="14">
        <f t="shared" si="8"/>
        <v>1468810</v>
      </c>
      <c r="AK27" s="15">
        <f t="shared" si="9"/>
        <v>1045.5875339023469</v>
      </c>
      <c r="AL27" s="18"/>
      <c r="AM27" s="18"/>
      <c r="AN27" s="18"/>
      <c r="AO27" s="18"/>
      <c r="AP27" s="57"/>
      <c r="AQ27" s="14">
        <f t="shared" si="10"/>
        <v>0</v>
      </c>
      <c r="AR27" s="15" t="e">
        <f t="shared" si="11"/>
        <v>#DIV/0!</v>
      </c>
      <c r="AS27" s="18">
        <v>25843</v>
      </c>
      <c r="AT27" s="18">
        <v>0</v>
      </c>
      <c r="AU27" s="18">
        <v>0</v>
      </c>
      <c r="AV27" s="18">
        <v>0</v>
      </c>
      <c r="AW27" s="57">
        <v>0</v>
      </c>
      <c r="AX27" s="14">
        <f t="shared" si="12"/>
        <v>0</v>
      </c>
      <c r="AY27" s="15" t="e">
        <f t="shared" si="13"/>
        <v>#DIV/0!</v>
      </c>
      <c r="AZ27" s="39">
        <v>4297</v>
      </c>
      <c r="BA27" s="18">
        <v>1763</v>
      </c>
      <c r="BB27" s="18">
        <v>548</v>
      </c>
      <c r="BC27" s="18">
        <v>1912</v>
      </c>
      <c r="BD27" s="57">
        <v>1976</v>
      </c>
      <c r="BE27" s="14">
        <f t="shared" si="14"/>
        <v>64</v>
      </c>
      <c r="BF27" s="68">
        <f t="shared" si="15"/>
        <v>3.3472803347280333</v>
      </c>
      <c r="BG27" s="39">
        <v>82077</v>
      </c>
      <c r="BH27" s="18">
        <v>91117</v>
      </c>
      <c r="BI27" s="18">
        <v>0</v>
      </c>
      <c r="BJ27" s="18">
        <v>41276</v>
      </c>
      <c r="BK27" s="57">
        <v>39873</v>
      </c>
      <c r="BL27" s="14">
        <f t="shared" si="16"/>
        <v>-1403</v>
      </c>
      <c r="BM27" s="15">
        <f t="shared" si="17"/>
        <v>-3.399069677294311</v>
      </c>
      <c r="BN27" s="18">
        <v>1350</v>
      </c>
      <c r="BO27" s="18">
        <v>43</v>
      </c>
      <c r="BP27" s="18">
        <v>0</v>
      </c>
      <c r="BQ27" s="18">
        <v>0</v>
      </c>
      <c r="BR27" s="57">
        <v>103</v>
      </c>
      <c r="BS27" s="14">
        <f t="shared" si="18"/>
        <v>103</v>
      </c>
      <c r="BT27" s="15" t="e">
        <f t="shared" si="19"/>
        <v>#DIV/0!</v>
      </c>
      <c r="BU27" s="20">
        <f>SUM(C27,J27,Q27,X27,AE27,AL27,AS27,AZ27,BG27,BN27)</f>
        <v>613268</v>
      </c>
      <c r="BV27" s="14">
        <f>SUM(D27,K27,R27,Y27,AF27,AM27,AT27,BA27,BH27,BO27)</f>
        <v>384570</v>
      </c>
      <c r="BW27" s="14">
        <f>SUM(E27,L27,S27,Z27,AG27,AN27,AU27,BB27,BI27,BP27,)</f>
        <v>938783</v>
      </c>
      <c r="BX27" s="14">
        <f>SUM(F27,M27,T27,AA27,AH27,AO27,AV27,BC27,BJ27,BQ27,)</f>
        <v>230879</v>
      </c>
      <c r="BY27" s="14">
        <f>SUM(G27,N27,U27,AB27,AI27,AP27,AW27,BD27,BK27,BR27,)</f>
        <v>1712030</v>
      </c>
      <c r="BZ27" s="14">
        <f t="shared" si="20"/>
        <v>1481151</v>
      </c>
      <c r="CA27" s="15">
        <f t="shared" si="21"/>
        <v>641.5269470155363</v>
      </c>
      <c r="CB27" s="43"/>
    </row>
    <row r="28" spans="1:80" ht="12" customHeight="1">
      <c r="A28" s="73"/>
      <c r="B28" s="17" t="s">
        <v>14</v>
      </c>
      <c r="C28" s="20">
        <v>0</v>
      </c>
      <c r="D28" s="19">
        <f>D24-D25-D26-D27</f>
        <v>0</v>
      </c>
      <c r="E28" s="19">
        <f>E24-E25-E26-E27</f>
        <v>0</v>
      </c>
      <c r="F28" s="19">
        <f>F24-F25-F26-F27</f>
        <v>0</v>
      </c>
      <c r="G28" s="14">
        <v>0</v>
      </c>
      <c r="H28" s="14">
        <f t="shared" si="0"/>
        <v>0</v>
      </c>
      <c r="I28" s="15" t="e">
        <f t="shared" si="1"/>
        <v>#DIV/0!</v>
      </c>
      <c r="J28" s="19"/>
      <c r="K28" s="19">
        <f>K24-K25-K26-K27</f>
        <v>0</v>
      </c>
      <c r="L28" s="19">
        <f>L24-L25-L26-L27</f>
        <v>0</v>
      </c>
      <c r="M28" s="19"/>
      <c r="N28" s="14"/>
      <c r="O28" s="14">
        <f t="shared" si="2"/>
        <v>0</v>
      </c>
      <c r="P28" s="15" t="e">
        <f t="shared" si="3"/>
        <v>#DIV/0!</v>
      </c>
      <c r="Q28" s="19"/>
      <c r="R28" s="19">
        <f>R24-R25-R26-R27</f>
        <v>0</v>
      </c>
      <c r="S28" s="19">
        <f>S24-S25-S26-S27</f>
        <v>0</v>
      </c>
      <c r="T28" s="19">
        <f>T24-T25-T26-T27</f>
        <v>0</v>
      </c>
      <c r="U28" s="19">
        <f>U24-U25-U26-U27</f>
        <v>0</v>
      </c>
      <c r="V28" s="14">
        <f t="shared" si="4"/>
        <v>0</v>
      </c>
      <c r="W28" s="15" t="e">
        <f t="shared" si="5"/>
        <v>#DIV/0!</v>
      </c>
      <c r="X28" s="19">
        <v>0</v>
      </c>
      <c r="Y28" s="19">
        <f>Y24-Y25-Y26-Y27</f>
        <v>0</v>
      </c>
      <c r="Z28" s="19">
        <f>Z24-Z25-Z26-Z27</f>
        <v>0</v>
      </c>
      <c r="AA28" s="19">
        <f>AA24-AA25-AA26-AA27</f>
        <v>0</v>
      </c>
      <c r="AB28" s="19">
        <f>AB24-AB25-AB26-AB27</f>
        <v>0</v>
      </c>
      <c r="AC28" s="14">
        <f t="shared" si="6"/>
        <v>0</v>
      </c>
      <c r="AD28" s="15" t="e">
        <f t="shared" si="7"/>
        <v>#DIV/0!</v>
      </c>
      <c r="AE28" s="20">
        <v>0</v>
      </c>
      <c r="AF28" s="19">
        <f>AF24-AF25-AF26-AF27</f>
        <v>157</v>
      </c>
      <c r="AG28" s="19">
        <f>AG24-AG25-AG26-AG27</f>
        <v>3222437</v>
      </c>
      <c r="AH28" s="19">
        <f>AH24-AH25-AH26-AH27</f>
        <v>0</v>
      </c>
      <c r="AI28" s="19">
        <f>AI24-AI25-AI26-AI27</f>
        <v>0</v>
      </c>
      <c r="AJ28" s="14">
        <f t="shared" si="8"/>
        <v>0</v>
      </c>
      <c r="AK28" s="15" t="e">
        <f t="shared" si="9"/>
        <v>#DIV/0!</v>
      </c>
      <c r="AL28" s="19">
        <v>2220</v>
      </c>
      <c r="AM28" s="19">
        <f>AM24-AM25-AM26-AM27</f>
        <v>100669</v>
      </c>
      <c r="AN28" s="19">
        <f>AN24-AN25-AN26-AN27</f>
        <v>3162</v>
      </c>
      <c r="AO28" s="19">
        <f>AO24-AO25-AO26-AO27</f>
        <v>5529</v>
      </c>
      <c r="AP28" s="19">
        <f>AP24-AP25-AP26-AP27</f>
        <v>22400</v>
      </c>
      <c r="AQ28" s="14">
        <f t="shared" si="10"/>
        <v>16871</v>
      </c>
      <c r="AR28" s="15">
        <f t="shared" si="11"/>
        <v>305.13655272201123</v>
      </c>
      <c r="AS28" s="19">
        <f>AS24-AS25-AS26-AS27</f>
        <v>0</v>
      </c>
      <c r="AT28" s="19">
        <f>AT24-AT25-AT26-AT27</f>
        <v>0</v>
      </c>
      <c r="AU28" s="19">
        <f>AU24-AU25-AU26-AU27</f>
        <v>2455</v>
      </c>
      <c r="AV28" s="19">
        <f>AV24-AV25-AV26-AV27</f>
        <v>17750</v>
      </c>
      <c r="AW28" s="19">
        <f>AW24-AW25-AW26-AW27</f>
        <v>26046</v>
      </c>
      <c r="AX28" s="14">
        <f t="shared" si="12"/>
        <v>8296</v>
      </c>
      <c r="AY28" s="15">
        <f t="shared" si="13"/>
        <v>46.738028169014086</v>
      </c>
      <c r="AZ28" s="20">
        <v>1010</v>
      </c>
      <c r="BA28" s="19">
        <f>BA24-BA25-BA26-BA27</f>
        <v>678</v>
      </c>
      <c r="BB28" s="19">
        <f>BB24-BB25-BB26-BB27</f>
        <v>630</v>
      </c>
      <c r="BC28" s="19">
        <f>BC24-BC25-BC26-BC27</f>
        <v>232</v>
      </c>
      <c r="BD28" s="19">
        <f>BD24-BD25-BD26-BD27</f>
        <v>310</v>
      </c>
      <c r="BE28" s="14">
        <f t="shared" si="14"/>
        <v>78</v>
      </c>
      <c r="BF28" s="68">
        <f t="shared" si="15"/>
        <v>33.62068965517241</v>
      </c>
      <c r="BG28" s="20">
        <v>0</v>
      </c>
      <c r="BH28" s="19">
        <f>BH24-BH25-BH26-BH27</f>
        <v>0</v>
      </c>
      <c r="BI28" s="19">
        <f>BI24-BI25-BI26-BI27</f>
        <v>0</v>
      </c>
      <c r="BJ28" s="19">
        <f>BJ24-BJ25-BJ26-BJ27</f>
        <v>0</v>
      </c>
      <c r="BK28" s="19">
        <f>BK24-BK25-BK26-BK27</f>
        <v>0</v>
      </c>
      <c r="BL28" s="14">
        <f t="shared" si="16"/>
        <v>0</v>
      </c>
      <c r="BM28" s="15" t="e">
        <f t="shared" si="17"/>
        <v>#DIV/0!</v>
      </c>
      <c r="BN28" s="19"/>
      <c r="BO28" s="19">
        <f>BO24-BO25-BO26-BO27</f>
        <v>0</v>
      </c>
      <c r="BP28" s="19">
        <f>BP24-BP25-BP26-BP27</f>
        <v>0</v>
      </c>
      <c r="BQ28" s="19">
        <f>BQ24-BQ25-BQ26-BQ27</f>
        <v>0</v>
      </c>
      <c r="BR28" s="19">
        <f>BR24-BR25-BR26-BR27</f>
        <v>0</v>
      </c>
      <c r="BS28" s="14">
        <f t="shared" si="18"/>
        <v>0</v>
      </c>
      <c r="BT28" s="15" t="e">
        <f t="shared" si="19"/>
        <v>#DIV/0!</v>
      </c>
      <c r="BU28" s="20">
        <f>SUM(C28,J28,Q28,X28,AE28,AL28,AS28,AZ28,BG28,BN28)</f>
        <v>3230</v>
      </c>
      <c r="BV28" s="14">
        <f>SUM(D28,K28,R28,Y28,AF28,AM28,AT28,BA28,BH28,BO28)</f>
        <v>101504</v>
      </c>
      <c r="BW28" s="14">
        <f>SUM(E28,L28,S28,Z28,AG28,AN28,AU28,BB28,BI28,BP28,)</f>
        <v>3228684</v>
      </c>
      <c r="BX28" s="14">
        <f>SUM(F28,M28,T28,AA28,AH28,AO28,AV28,BC28,BJ28,BQ28,)</f>
        <v>23511</v>
      </c>
      <c r="BY28" s="14">
        <f>SUM(G28,N28,U28,AB28,AI28,AP28,AW28,BD28,BK28,BR28,)</f>
        <v>48756</v>
      </c>
      <c r="BZ28" s="14">
        <f t="shared" si="20"/>
        <v>25245</v>
      </c>
      <c r="CA28" s="15">
        <f t="shared" si="21"/>
        <v>107.37527114967462</v>
      </c>
      <c r="CB28" s="43"/>
    </row>
    <row r="29" spans="1:80" ht="12" customHeight="1">
      <c r="A29" s="74"/>
      <c r="B29" s="21" t="s">
        <v>9</v>
      </c>
      <c r="C29" s="25">
        <v>-145141</v>
      </c>
      <c r="D29" s="23">
        <f>D19-D24</f>
        <v>101700</v>
      </c>
      <c r="E29" s="23">
        <f>E19-E24</f>
        <v>-91896</v>
      </c>
      <c r="F29" s="23">
        <f>F19-F24</f>
        <v>-53180</v>
      </c>
      <c r="G29" s="23">
        <f>G19-G24</f>
        <v>-36115</v>
      </c>
      <c r="H29" s="46">
        <f t="shared" si="0"/>
        <v>17065</v>
      </c>
      <c r="I29" s="47">
        <f t="shared" si="1"/>
        <v>-32.089131252350505</v>
      </c>
      <c r="J29" s="23">
        <v>-101661</v>
      </c>
      <c r="K29" s="23">
        <f>K19-K24</f>
        <v>-140638</v>
      </c>
      <c r="L29" s="23">
        <f>L19-L24</f>
        <v>-122406</v>
      </c>
      <c r="M29" s="23">
        <f>M19-M24</f>
        <v>-103307</v>
      </c>
      <c r="N29" s="23">
        <f>N19-N24</f>
        <v>-115900</v>
      </c>
      <c r="O29" s="46">
        <f t="shared" si="2"/>
        <v>-12593</v>
      </c>
      <c r="P29" s="47">
        <f t="shared" si="3"/>
        <v>12.18988064700359</v>
      </c>
      <c r="Q29" s="23">
        <v>-359470</v>
      </c>
      <c r="R29" s="23">
        <f>R19-R24</f>
        <v>-357419</v>
      </c>
      <c r="S29" s="23">
        <f>S19-S24</f>
        <v>-352249</v>
      </c>
      <c r="T29" s="23">
        <f>T19-T24</f>
        <v>-349248</v>
      </c>
      <c r="U29" s="23">
        <f>U19-U24</f>
        <v>-363181</v>
      </c>
      <c r="V29" s="46">
        <f t="shared" si="4"/>
        <v>-13933</v>
      </c>
      <c r="W29" s="47">
        <f t="shared" si="5"/>
        <v>3.989428715411398</v>
      </c>
      <c r="X29" s="23">
        <v>-26877</v>
      </c>
      <c r="Y29" s="23">
        <f>Y19-Y24</f>
        <v>-37060</v>
      </c>
      <c r="Z29" s="23">
        <f>Z19-Z24</f>
        <v>10388</v>
      </c>
      <c r="AA29" s="23">
        <f>AA19-AA24</f>
        <v>-16852</v>
      </c>
      <c r="AB29" s="23">
        <f>AB19-AB24</f>
        <v>-13709</v>
      </c>
      <c r="AC29" s="46">
        <f t="shared" si="6"/>
        <v>3143</v>
      </c>
      <c r="AD29" s="47">
        <f t="shared" si="7"/>
        <v>-18.650605269404224</v>
      </c>
      <c r="AE29" s="25">
        <v>-604808</v>
      </c>
      <c r="AF29" s="23">
        <f>AF19-AF24</f>
        <v>-380154</v>
      </c>
      <c r="AG29" s="23">
        <f>AG19-AG24</f>
        <v>-3148387</v>
      </c>
      <c r="AH29" s="23">
        <f>AH19-AH24</f>
        <v>-317097</v>
      </c>
      <c r="AI29" s="23">
        <f>AI19-AI24</f>
        <v>-1492352</v>
      </c>
      <c r="AJ29" s="46">
        <f t="shared" si="8"/>
        <v>-1175255</v>
      </c>
      <c r="AK29" s="47">
        <f t="shared" si="9"/>
        <v>370.6294919220302</v>
      </c>
      <c r="AL29" s="23">
        <v>-3692927</v>
      </c>
      <c r="AM29" s="23">
        <f>AM19-AM24</f>
        <v>-2294330</v>
      </c>
      <c r="AN29" s="23">
        <f>AN19-AN24</f>
        <v>-1057950</v>
      </c>
      <c r="AO29" s="23">
        <f>AO19-AO24</f>
        <v>-1055553</v>
      </c>
      <c r="AP29" s="23">
        <f>AP19-AP24</f>
        <v>-1428648</v>
      </c>
      <c r="AQ29" s="46">
        <f t="shared" si="10"/>
        <v>-373095</v>
      </c>
      <c r="AR29" s="47">
        <f t="shared" si="11"/>
        <v>35.345927679614384</v>
      </c>
      <c r="AS29" s="23">
        <v>-1868512</v>
      </c>
      <c r="AT29" s="23">
        <f>AT19-AT24</f>
        <v>-949563</v>
      </c>
      <c r="AU29" s="23">
        <f>AU19-AU24</f>
        <v>-575647</v>
      </c>
      <c r="AV29" s="23">
        <f>AV19-AV24</f>
        <v>-612973</v>
      </c>
      <c r="AW29" s="23">
        <f>AW19-AW24</f>
        <v>-840026</v>
      </c>
      <c r="AX29" s="46">
        <f t="shared" si="12"/>
        <v>-227053</v>
      </c>
      <c r="AY29" s="47">
        <f t="shared" si="13"/>
        <v>37.04127261722784</v>
      </c>
      <c r="AZ29" s="25">
        <v>-84667</v>
      </c>
      <c r="BA29" s="23">
        <f>BA19-BA24</f>
        <v>-14783</v>
      </c>
      <c r="BB29" s="23">
        <f>BB19-BB24</f>
        <v>-109360</v>
      </c>
      <c r="BC29" s="23">
        <f>BC19-BC24</f>
        <v>-113010</v>
      </c>
      <c r="BD29" s="23">
        <f>BD19-BD24</f>
        <v>-120218</v>
      </c>
      <c r="BE29" s="46">
        <f t="shared" si="14"/>
        <v>-7208</v>
      </c>
      <c r="BF29" s="70">
        <f t="shared" si="15"/>
        <v>6.378196619768161</v>
      </c>
      <c r="BG29" s="25">
        <v>-199487</v>
      </c>
      <c r="BH29" s="23">
        <f>BH19-BH24</f>
        <v>-150412</v>
      </c>
      <c r="BI29" s="23">
        <f>BI19-BI24</f>
        <v>-29391</v>
      </c>
      <c r="BJ29" s="23">
        <f>BJ19-BJ24</f>
        <v>-78461</v>
      </c>
      <c r="BK29" s="23">
        <f>BK19-BK24</f>
        <v>-81843</v>
      </c>
      <c r="BL29" s="46">
        <f t="shared" si="16"/>
        <v>-3382</v>
      </c>
      <c r="BM29" s="47">
        <f t="shared" si="17"/>
        <v>4.310421738188399</v>
      </c>
      <c r="BN29" s="23">
        <v>-1350</v>
      </c>
      <c r="BO29" s="23">
        <f>BO19-BO24</f>
        <v>-43</v>
      </c>
      <c r="BP29" s="23">
        <f>BP19-BP24</f>
        <v>0</v>
      </c>
      <c r="BQ29" s="23">
        <f>BQ19-BQ24</f>
        <v>0</v>
      </c>
      <c r="BR29" s="23">
        <f>BR19-BR24</f>
        <v>-103</v>
      </c>
      <c r="BS29" s="46">
        <f t="shared" si="18"/>
        <v>-103</v>
      </c>
      <c r="BT29" s="47" t="e">
        <f t="shared" si="19"/>
        <v>#DIV/0!</v>
      </c>
      <c r="BU29" s="25">
        <f>SUM(C29,J29,Q29,X29,AE29,AL29,AS29,AZ29,BG29,BN29)</f>
        <v>-7084900</v>
      </c>
      <c r="BV29" s="23">
        <f>SUM(D29,K29,R29,Y29,AF29,AM29,AT29,BA29,BH29,BO29)</f>
        <v>-4222702</v>
      </c>
      <c r="BW29" s="23">
        <f>SUM(E29,L29,S29,Z29,AG29,AN29,AU29,BB29,BI29,BP29,)</f>
        <v>-5476898</v>
      </c>
      <c r="BX29" s="23">
        <f>SUM(F29,M29,T29,AA29,AH29,AO29,AV29,BC29,BJ29,BQ29,)</f>
        <v>-2699681</v>
      </c>
      <c r="BY29" s="23">
        <f>SUM(G29,N29,U29,AB29,AI29,AP29,AW29,BD29,BK29,BR29,)</f>
        <v>-4492095</v>
      </c>
      <c r="BZ29" s="50">
        <f t="shared" si="20"/>
        <v>-1792414</v>
      </c>
      <c r="CA29" s="51">
        <f t="shared" si="21"/>
        <v>66.39354797844635</v>
      </c>
      <c r="CB29" s="43"/>
    </row>
    <row r="30" spans="1:80" ht="12" customHeight="1">
      <c r="A30" s="29"/>
      <c r="B30" s="42" t="s">
        <v>19</v>
      </c>
      <c r="C30" s="16">
        <v>13723</v>
      </c>
      <c r="D30" s="14">
        <f>D18+D29</f>
        <v>450073</v>
      </c>
      <c r="E30" s="14">
        <f>E18+E29</f>
        <v>-3627</v>
      </c>
      <c r="F30" s="14">
        <f>F18+F29</f>
        <v>-11638</v>
      </c>
      <c r="G30" s="14">
        <f>G18+G29</f>
        <v>-10893</v>
      </c>
      <c r="H30" s="28">
        <f t="shared" si="0"/>
        <v>745</v>
      </c>
      <c r="I30" s="48">
        <f t="shared" si="1"/>
        <v>-6.401443547001202</v>
      </c>
      <c r="J30" s="14">
        <v>14665</v>
      </c>
      <c r="K30" s="14">
        <f>K18+K29</f>
        <v>-14451</v>
      </c>
      <c r="L30" s="14">
        <f>L18+L29</f>
        <v>-19744</v>
      </c>
      <c r="M30" s="14">
        <f>M18+M29</f>
        <v>7384</v>
      </c>
      <c r="N30" s="14">
        <f>N18+N29</f>
        <v>-10528</v>
      </c>
      <c r="O30" s="28">
        <f t="shared" si="2"/>
        <v>-17912</v>
      </c>
      <c r="P30" s="48">
        <f t="shared" si="3"/>
        <v>-242.57854821235102</v>
      </c>
      <c r="Q30" s="14">
        <v>-1705</v>
      </c>
      <c r="R30" s="14">
        <f>R18+R29</f>
        <v>-860</v>
      </c>
      <c r="S30" s="14">
        <f>S18+S29</f>
        <v>6551</v>
      </c>
      <c r="T30" s="14">
        <f>T18+T29</f>
        <v>-503</v>
      </c>
      <c r="U30" s="14">
        <f>U18+U29</f>
        <v>-6633</v>
      </c>
      <c r="V30" s="28">
        <f t="shared" si="4"/>
        <v>-6130</v>
      </c>
      <c r="W30" s="48">
        <f t="shared" si="5"/>
        <v>1218.6878727634194</v>
      </c>
      <c r="X30" s="14">
        <v>-13987</v>
      </c>
      <c r="Y30" s="14">
        <f>Y18+Y29</f>
        <v>7426</v>
      </c>
      <c r="Z30" s="14">
        <f>Z18+Z29</f>
        <v>-1257</v>
      </c>
      <c r="AA30" s="14">
        <f>AA18+AA29</f>
        <v>-4962</v>
      </c>
      <c r="AB30" s="14">
        <f>AB18+AB29</f>
        <v>-2597</v>
      </c>
      <c r="AC30" s="28">
        <f t="shared" si="6"/>
        <v>2365</v>
      </c>
      <c r="AD30" s="48">
        <f t="shared" si="7"/>
        <v>-47.662232970576376</v>
      </c>
      <c r="AE30" s="16">
        <v>74326</v>
      </c>
      <c r="AF30" s="14">
        <f>AF18+AF29</f>
        <v>-106042</v>
      </c>
      <c r="AG30" s="14">
        <f>AG18+AG29</f>
        <v>177273</v>
      </c>
      <c r="AH30" s="14">
        <f>AH18+AH29</f>
        <v>-139261</v>
      </c>
      <c r="AI30" s="14">
        <f>AI18+AI29</f>
        <v>246733</v>
      </c>
      <c r="AJ30" s="28">
        <f t="shared" si="8"/>
        <v>385994</v>
      </c>
      <c r="AK30" s="48">
        <f t="shared" si="9"/>
        <v>-277.17307788971783</v>
      </c>
      <c r="AL30" s="14">
        <v>-115230</v>
      </c>
      <c r="AM30" s="14">
        <f>AM18+AM29</f>
        <v>694472</v>
      </c>
      <c r="AN30" s="14">
        <f>AN18+AN29</f>
        <v>13699</v>
      </c>
      <c r="AO30" s="14">
        <f>AO18+AO29</f>
        <v>-43062</v>
      </c>
      <c r="AP30" s="14">
        <f>AP18+AP29</f>
        <v>-47914</v>
      </c>
      <c r="AQ30" s="28">
        <f t="shared" si="10"/>
        <v>-4852</v>
      </c>
      <c r="AR30" s="48">
        <f t="shared" si="11"/>
        <v>11.267474803771306</v>
      </c>
      <c r="AS30" s="14">
        <v>-75525</v>
      </c>
      <c r="AT30" s="14">
        <f>AT18+AT29</f>
        <v>768316</v>
      </c>
      <c r="AU30" s="14">
        <f>AU18+AU29</f>
        <v>14083</v>
      </c>
      <c r="AV30" s="14">
        <f>AV18+AV29</f>
        <v>-8161</v>
      </c>
      <c r="AW30" s="14">
        <f>AW18+AW29</f>
        <v>29345</v>
      </c>
      <c r="AX30" s="28">
        <f t="shared" si="12"/>
        <v>37506</v>
      </c>
      <c r="AY30" s="48">
        <f t="shared" si="13"/>
        <v>-459.57603234897687</v>
      </c>
      <c r="AZ30" s="16">
        <v>-8476</v>
      </c>
      <c r="BA30" s="14">
        <f>BA18+BA29</f>
        <v>90535</v>
      </c>
      <c r="BB30" s="14">
        <f>BB18+BB29</f>
        <v>6955</v>
      </c>
      <c r="BC30" s="14">
        <f>BC18+BC29</f>
        <v>3183</v>
      </c>
      <c r="BD30" s="14">
        <f>BD18+BD29</f>
        <v>4996</v>
      </c>
      <c r="BE30" s="28">
        <f t="shared" si="14"/>
        <v>1813</v>
      </c>
      <c r="BF30" s="67">
        <f t="shared" si="15"/>
        <v>56.9588438579956</v>
      </c>
      <c r="BG30" s="16">
        <v>7865</v>
      </c>
      <c r="BH30" s="14">
        <f>BH18+BH29</f>
        <v>377</v>
      </c>
      <c r="BI30" s="14">
        <f>BI18+BI29</f>
        <v>8663</v>
      </c>
      <c r="BJ30" s="14">
        <f>BJ18+BJ29</f>
        <v>-459</v>
      </c>
      <c r="BK30" s="14">
        <f>BK18+BK29</f>
        <v>32708</v>
      </c>
      <c r="BL30" s="28">
        <f t="shared" si="16"/>
        <v>33167</v>
      </c>
      <c r="BM30" s="48">
        <f t="shared" si="17"/>
        <v>-7225.925925925925</v>
      </c>
      <c r="BN30" s="14">
        <v>556</v>
      </c>
      <c r="BO30" s="14">
        <f>BO18+BO29</f>
        <v>110</v>
      </c>
      <c r="BP30" s="14">
        <f>BP18+BP29</f>
        <v>159</v>
      </c>
      <c r="BQ30" s="14">
        <f>BQ18+BQ29</f>
        <v>102389</v>
      </c>
      <c r="BR30" s="14">
        <f>BR18+BR29</f>
        <v>62</v>
      </c>
      <c r="BS30" s="28">
        <f t="shared" si="18"/>
        <v>-102327</v>
      </c>
      <c r="BT30" s="48">
        <f t="shared" si="19"/>
        <v>-99.9394466202424</v>
      </c>
      <c r="BU30" s="16">
        <f>SUM(C30,J30,Q30,X30,AE30,AL30,AS30,AZ30,BG30,BN30)</f>
        <v>-103788</v>
      </c>
      <c r="BV30" s="14">
        <f>SUM(D30,K30,R30,Y30,AF30,AM30,AT30,BA30,BH30,BO30)</f>
        <v>1889956</v>
      </c>
      <c r="BW30" s="14">
        <f>SUM(E30,L30,S30,Z30,AG30,AN30,AU30,BB30,BI30,BP30,)</f>
        <v>202755</v>
      </c>
      <c r="BX30" s="14">
        <f>SUM(F30,M30,T30,AA30,AH30,AO30,AV30,BC30,BJ30,BQ30,)</f>
        <v>-95090</v>
      </c>
      <c r="BY30" s="14">
        <f>SUM(G30,N30,U30,AB30,AI30,AP30,AW30,BD30,BK30,BR30,)</f>
        <v>235279</v>
      </c>
      <c r="BZ30" s="14">
        <f t="shared" si="20"/>
        <v>330369</v>
      </c>
      <c r="CA30" s="15">
        <f t="shared" si="21"/>
        <v>-347.42770007361446</v>
      </c>
      <c r="CB30" s="43"/>
    </row>
    <row r="31" spans="1:80" ht="12" customHeight="1">
      <c r="A31" s="30"/>
      <c r="B31" s="31" t="s">
        <v>20</v>
      </c>
      <c r="C31" s="39">
        <v>4011</v>
      </c>
      <c r="D31" s="18">
        <v>246854</v>
      </c>
      <c r="E31" s="18">
        <v>1</v>
      </c>
      <c r="F31" s="18">
        <v>1</v>
      </c>
      <c r="G31" s="57">
        <v>1</v>
      </c>
      <c r="H31" s="14">
        <f t="shared" si="0"/>
        <v>0</v>
      </c>
      <c r="I31" s="15">
        <f t="shared" si="1"/>
        <v>0</v>
      </c>
      <c r="J31" s="18">
        <v>15</v>
      </c>
      <c r="K31" s="18">
        <v>15</v>
      </c>
      <c r="L31" s="18">
        <v>2</v>
      </c>
      <c r="M31" s="18">
        <v>2</v>
      </c>
      <c r="N31" s="57">
        <v>1</v>
      </c>
      <c r="O31" s="14">
        <f t="shared" si="2"/>
        <v>-1</v>
      </c>
      <c r="P31" s="15">
        <f t="shared" si="3"/>
        <v>-50</v>
      </c>
      <c r="Q31" s="18">
        <v>2</v>
      </c>
      <c r="R31" s="18">
        <v>4</v>
      </c>
      <c r="S31" s="18">
        <v>14</v>
      </c>
      <c r="T31" s="18">
        <v>12</v>
      </c>
      <c r="U31" s="57">
        <v>8</v>
      </c>
      <c r="V31" s="14">
        <f t="shared" si="4"/>
        <v>-4</v>
      </c>
      <c r="W31" s="15">
        <f t="shared" si="5"/>
        <v>-33.33333333333333</v>
      </c>
      <c r="X31" s="18">
        <v>28</v>
      </c>
      <c r="Y31" s="18">
        <v>595</v>
      </c>
      <c r="Z31" s="18">
        <v>15</v>
      </c>
      <c r="AA31" s="18">
        <v>16</v>
      </c>
      <c r="AB31" s="57">
        <v>4</v>
      </c>
      <c r="AC31" s="14">
        <f t="shared" si="6"/>
        <v>-12</v>
      </c>
      <c r="AD31" s="15">
        <f t="shared" si="7"/>
        <v>-75</v>
      </c>
      <c r="AE31" s="39">
        <v>0</v>
      </c>
      <c r="AF31" s="18"/>
      <c r="AG31" s="18"/>
      <c r="AH31" s="18"/>
      <c r="AI31" s="57"/>
      <c r="AJ31" s="14">
        <f t="shared" si="8"/>
        <v>0</v>
      </c>
      <c r="AK31" s="15" t="e">
        <f t="shared" si="9"/>
        <v>#DIV/0!</v>
      </c>
      <c r="AL31" s="18">
        <v>615</v>
      </c>
      <c r="AM31" s="18">
        <v>542</v>
      </c>
      <c r="AN31" s="18">
        <v>10</v>
      </c>
      <c r="AO31" s="18">
        <v>24676</v>
      </c>
      <c r="AP31" s="57">
        <v>2</v>
      </c>
      <c r="AQ31" s="14">
        <f t="shared" si="10"/>
        <v>-24674</v>
      </c>
      <c r="AR31" s="15">
        <f t="shared" si="11"/>
        <v>-99.99189495866429</v>
      </c>
      <c r="AS31" s="18">
        <v>4495</v>
      </c>
      <c r="AT31" s="18">
        <v>3544</v>
      </c>
      <c r="AU31" s="18">
        <v>0</v>
      </c>
      <c r="AV31" s="18">
        <v>0</v>
      </c>
      <c r="AW31" s="57">
        <v>0</v>
      </c>
      <c r="AX31" s="14">
        <f t="shared" si="12"/>
        <v>0</v>
      </c>
      <c r="AY31" s="15" t="e">
        <f t="shared" si="13"/>
        <v>#DIV/0!</v>
      </c>
      <c r="AZ31" s="39">
        <v>15534</v>
      </c>
      <c r="BA31" s="18">
        <v>14557</v>
      </c>
      <c r="BB31" s="18">
        <v>5751</v>
      </c>
      <c r="BC31" s="18">
        <v>9574</v>
      </c>
      <c r="BD31" s="57">
        <v>6803</v>
      </c>
      <c r="BE31" s="14">
        <f t="shared" si="14"/>
        <v>-2771</v>
      </c>
      <c r="BF31" s="68">
        <f t="shared" si="15"/>
        <v>-28.942970545226654</v>
      </c>
      <c r="BG31" s="39">
        <v>2170</v>
      </c>
      <c r="BH31" s="18">
        <v>2273</v>
      </c>
      <c r="BI31" s="18">
        <v>10</v>
      </c>
      <c r="BJ31" s="18">
        <v>4</v>
      </c>
      <c r="BK31" s="57">
        <v>2151</v>
      </c>
      <c r="BL31" s="14">
        <f t="shared" si="16"/>
        <v>2147</v>
      </c>
      <c r="BM31" s="15">
        <f t="shared" si="17"/>
        <v>53675</v>
      </c>
      <c r="BN31" s="18"/>
      <c r="BO31" s="18"/>
      <c r="BP31" s="18"/>
      <c r="BQ31" s="18"/>
      <c r="BR31" s="57"/>
      <c r="BS31" s="14">
        <f t="shared" si="18"/>
        <v>0</v>
      </c>
      <c r="BT31" s="15" t="e">
        <f t="shared" si="19"/>
        <v>#DIV/0!</v>
      </c>
      <c r="BU31" s="20">
        <f>SUM(C31,J31,Q31,X31,AE31,AL31,AS31,AZ31,BG31,BN31)</f>
        <v>26870</v>
      </c>
      <c r="BV31" s="14">
        <f>SUM(D31,K31,R31,Y31,AF31,AM31,AT31,BA31,BH31,BO31)</f>
        <v>268384</v>
      </c>
      <c r="BW31" s="14">
        <f>SUM(E31,L31,S31,Z31,AG31,AN31,AU31,BB31,BI31,BP31,)</f>
        <v>5803</v>
      </c>
      <c r="BX31" s="14">
        <f>SUM(F31,M31,T31,AA31,AH31,AO31,AV31,BC31,BJ31,BQ31,)</f>
        <v>34285</v>
      </c>
      <c r="BY31" s="14">
        <f>SUM(G31,N31,U31,AB31,AI31,AP31,AW31,BD31,BK31,BR31,)</f>
        <v>8970</v>
      </c>
      <c r="BZ31" s="14">
        <f t="shared" si="20"/>
        <v>-25315</v>
      </c>
      <c r="CA31" s="15">
        <f t="shared" si="21"/>
        <v>-73.83695493656118</v>
      </c>
      <c r="CB31" s="43"/>
    </row>
    <row r="32" spans="1:80" ht="12" customHeight="1">
      <c r="A32" s="30"/>
      <c r="B32" s="31" t="s">
        <v>21</v>
      </c>
      <c r="C32" s="39">
        <v>87263</v>
      </c>
      <c r="D32" s="18">
        <v>98456</v>
      </c>
      <c r="E32" s="18">
        <v>28587</v>
      </c>
      <c r="F32" s="18">
        <v>24959</v>
      </c>
      <c r="G32" s="57">
        <v>18321</v>
      </c>
      <c r="H32" s="14">
        <f t="shared" si="0"/>
        <v>-6638</v>
      </c>
      <c r="I32" s="15">
        <f t="shared" si="1"/>
        <v>-26.595616811570977</v>
      </c>
      <c r="J32" s="18">
        <v>22709</v>
      </c>
      <c r="K32" s="18">
        <v>37359</v>
      </c>
      <c r="L32" s="18">
        <v>22893</v>
      </c>
      <c r="M32" s="18">
        <v>3147</v>
      </c>
      <c r="N32" s="57">
        <v>10529</v>
      </c>
      <c r="O32" s="14">
        <f t="shared" si="2"/>
        <v>7382</v>
      </c>
      <c r="P32" s="15">
        <f t="shared" si="3"/>
        <v>234.57260883381</v>
      </c>
      <c r="Q32" s="18">
        <v>5589</v>
      </c>
      <c r="R32" s="18">
        <v>3882</v>
      </c>
      <c r="S32" s="18">
        <v>3018</v>
      </c>
      <c r="T32" s="18">
        <v>9555</v>
      </c>
      <c r="U32" s="57">
        <v>9037</v>
      </c>
      <c r="V32" s="14">
        <f t="shared" si="4"/>
        <v>-518</v>
      </c>
      <c r="W32" s="15">
        <f t="shared" si="5"/>
        <v>-5.4212454212454215</v>
      </c>
      <c r="X32" s="18">
        <v>33631</v>
      </c>
      <c r="Y32" s="18">
        <v>18105</v>
      </c>
      <c r="Z32" s="18">
        <v>24935</v>
      </c>
      <c r="AA32" s="18">
        <v>22244</v>
      </c>
      <c r="AB32" s="57">
        <v>14321</v>
      </c>
      <c r="AC32" s="14">
        <f t="shared" si="6"/>
        <v>-7923</v>
      </c>
      <c r="AD32" s="15">
        <f t="shared" si="7"/>
        <v>-35.61859377809746</v>
      </c>
      <c r="AE32" s="39">
        <v>33162</v>
      </c>
      <c r="AF32" s="18">
        <v>107103</v>
      </c>
      <c r="AG32" s="18">
        <v>685</v>
      </c>
      <c r="AH32" s="18">
        <v>177593</v>
      </c>
      <c r="AI32" s="57">
        <v>37969</v>
      </c>
      <c r="AJ32" s="14">
        <f t="shared" si="8"/>
        <v>-139624</v>
      </c>
      <c r="AK32" s="15">
        <f t="shared" si="9"/>
        <v>-78.62021588688744</v>
      </c>
      <c r="AL32" s="18">
        <v>395994</v>
      </c>
      <c r="AM32" s="18">
        <v>346034</v>
      </c>
      <c r="AN32" s="18">
        <v>145415</v>
      </c>
      <c r="AO32" s="18">
        <v>160510</v>
      </c>
      <c r="AP32" s="57">
        <v>131373</v>
      </c>
      <c r="AQ32" s="14">
        <f t="shared" si="10"/>
        <v>-29137</v>
      </c>
      <c r="AR32" s="15">
        <f t="shared" si="11"/>
        <v>-18.152763067721637</v>
      </c>
      <c r="AS32" s="18">
        <v>190568</v>
      </c>
      <c r="AT32" s="18">
        <v>76360</v>
      </c>
      <c r="AU32" s="18">
        <v>25467</v>
      </c>
      <c r="AV32" s="18">
        <v>38528</v>
      </c>
      <c r="AW32" s="57">
        <v>25198</v>
      </c>
      <c r="AX32" s="14">
        <f t="shared" si="12"/>
        <v>-13330</v>
      </c>
      <c r="AY32" s="15">
        <f t="shared" si="13"/>
        <v>-34.598214285714285</v>
      </c>
      <c r="AZ32" s="39">
        <v>38289</v>
      </c>
      <c r="BA32" s="18">
        <v>21907</v>
      </c>
      <c r="BB32" s="18">
        <v>11440</v>
      </c>
      <c r="BC32" s="18">
        <v>14898</v>
      </c>
      <c r="BD32" s="57">
        <v>13523</v>
      </c>
      <c r="BE32" s="14">
        <f t="shared" si="14"/>
        <v>-1375</v>
      </c>
      <c r="BF32" s="68">
        <f t="shared" si="15"/>
        <v>-9.229426768693784</v>
      </c>
      <c r="BG32" s="39">
        <v>3116</v>
      </c>
      <c r="BH32" s="18">
        <v>8811</v>
      </c>
      <c r="BI32" s="18">
        <v>2711</v>
      </c>
      <c r="BJ32" s="18">
        <v>11364</v>
      </c>
      <c r="BK32" s="57">
        <v>6018</v>
      </c>
      <c r="BL32" s="14">
        <f t="shared" si="16"/>
        <v>-5346</v>
      </c>
      <c r="BM32" s="15">
        <f t="shared" si="17"/>
        <v>-47.04329461457233</v>
      </c>
      <c r="BN32" s="18">
        <v>2602</v>
      </c>
      <c r="BO32" s="18">
        <v>3160</v>
      </c>
      <c r="BP32" s="18">
        <v>3247</v>
      </c>
      <c r="BQ32" s="18">
        <v>3377</v>
      </c>
      <c r="BR32" s="57">
        <v>3011</v>
      </c>
      <c r="BS32" s="14">
        <f t="shared" si="18"/>
        <v>-366</v>
      </c>
      <c r="BT32" s="15">
        <f t="shared" si="19"/>
        <v>-10.83802191294048</v>
      </c>
      <c r="BU32" s="20">
        <f>SUM(C32,J32,Q32,X32,AE32,AL32,AS32,AZ32,BG32,BN32)</f>
        <v>812923</v>
      </c>
      <c r="BV32" s="14">
        <f>SUM(D32,K32,R32,Y32,AF32,AM32,AT32,BA32,BH32,BO32)</f>
        <v>721177</v>
      </c>
      <c r="BW32" s="14">
        <f>SUM(E32,L32,S32,Z32,AG32,AN32,AU32,BB32,BI32,BP32,)</f>
        <v>268398</v>
      </c>
      <c r="BX32" s="14">
        <f>SUM(F32,M32,T32,AA32,AH32,AO32,AV32,BC32,BJ32,BQ32,)</f>
        <v>466175</v>
      </c>
      <c r="BY32" s="14">
        <f>SUM(G32,N32,U32,AB32,AI32,AP32,AW32,BD32,BK32,BR32,)</f>
        <v>269300</v>
      </c>
      <c r="BZ32" s="14">
        <f t="shared" si="20"/>
        <v>-196875</v>
      </c>
      <c r="CA32" s="15">
        <f t="shared" si="21"/>
        <v>-42.23199442269534</v>
      </c>
      <c r="CB32" s="43"/>
    </row>
    <row r="33" spans="1:80" ht="12" customHeight="1">
      <c r="A33" s="30"/>
      <c r="B33" s="31" t="s">
        <v>22</v>
      </c>
      <c r="C33" s="39"/>
      <c r="D33" s="18"/>
      <c r="E33" s="18"/>
      <c r="F33" s="18"/>
      <c r="G33" s="57">
        <v>0</v>
      </c>
      <c r="H33" s="14">
        <f t="shared" si="0"/>
        <v>0</v>
      </c>
      <c r="I33" s="15" t="e">
        <f t="shared" si="1"/>
        <v>#DIV/0!</v>
      </c>
      <c r="J33" s="18"/>
      <c r="K33" s="18"/>
      <c r="L33" s="18"/>
      <c r="M33" s="18"/>
      <c r="N33" s="57"/>
      <c r="O33" s="14">
        <f t="shared" si="2"/>
        <v>0</v>
      </c>
      <c r="P33" s="15" t="e">
        <f t="shared" si="3"/>
        <v>#DIV/0!</v>
      </c>
      <c r="Q33" s="18"/>
      <c r="R33" s="18"/>
      <c r="S33" s="18"/>
      <c r="T33" s="18"/>
      <c r="U33" s="57"/>
      <c r="V33" s="14">
        <f t="shared" si="4"/>
        <v>0</v>
      </c>
      <c r="W33" s="15" t="e">
        <f t="shared" si="5"/>
        <v>#DIV/0!</v>
      </c>
      <c r="X33" s="18"/>
      <c r="Y33" s="18"/>
      <c r="Z33" s="18"/>
      <c r="AA33" s="18"/>
      <c r="AB33" s="57"/>
      <c r="AC33" s="14">
        <f t="shared" si="6"/>
        <v>0</v>
      </c>
      <c r="AD33" s="15" t="e">
        <f t="shared" si="7"/>
        <v>#DIV/0!</v>
      </c>
      <c r="AE33" s="39">
        <v>0</v>
      </c>
      <c r="AF33" s="18"/>
      <c r="AG33" s="18"/>
      <c r="AH33" s="18"/>
      <c r="AI33" s="57"/>
      <c r="AJ33" s="14">
        <f t="shared" si="8"/>
        <v>0</v>
      </c>
      <c r="AK33" s="15" t="e">
        <f t="shared" si="9"/>
        <v>#DIV/0!</v>
      </c>
      <c r="AL33" s="18"/>
      <c r="AM33" s="18"/>
      <c r="AN33" s="18"/>
      <c r="AO33" s="18"/>
      <c r="AP33" s="57"/>
      <c r="AQ33" s="14">
        <f t="shared" si="10"/>
        <v>0</v>
      </c>
      <c r="AR33" s="15" t="e">
        <f t="shared" si="11"/>
        <v>#DIV/0!</v>
      </c>
      <c r="AS33" s="18"/>
      <c r="AT33" s="18"/>
      <c r="AU33" s="18"/>
      <c r="AV33" s="18"/>
      <c r="AW33" s="57"/>
      <c r="AX33" s="14">
        <f t="shared" si="12"/>
        <v>0</v>
      </c>
      <c r="AY33" s="15" t="e">
        <f t="shared" si="13"/>
        <v>#DIV/0!</v>
      </c>
      <c r="AZ33" s="39">
        <v>0</v>
      </c>
      <c r="BA33" s="18"/>
      <c r="BB33" s="18"/>
      <c r="BC33" s="18"/>
      <c r="BD33" s="57"/>
      <c r="BE33" s="14">
        <f t="shared" si="14"/>
        <v>0</v>
      </c>
      <c r="BF33" s="68" t="e">
        <f t="shared" si="15"/>
        <v>#DIV/0!</v>
      </c>
      <c r="BG33" s="39"/>
      <c r="BH33" s="18"/>
      <c r="BI33" s="18"/>
      <c r="BJ33" s="18"/>
      <c r="BK33" s="57"/>
      <c r="BL33" s="14">
        <f t="shared" si="16"/>
        <v>0</v>
      </c>
      <c r="BM33" s="15" t="e">
        <f t="shared" si="17"/>
        <v>#DIV/0!</v>
      </c>
      <c r="BN33" s="18">
        <v>0</v>
      </c>
      <c r="BO33" s="18"/>
      <c r="BP33" s="18"/>
      <c r="BQ33" s="18"/>
      <c r="BR33" s="57"/>
      <c r="BS33" s="14">
        <f t="shared" si="18"/>
        <v>0</v>
      </c>
      <c r="BT33" s="15" t="e">
        <f t="shared" si="19"/>
        <v>#DIV/0!</v>
      </c>
      <c r="BU33" s="20">
        <f>SUM(C33,J33,Q33,X33,AE33,AL33,AS33,AZ33,BG33,BN33)</f>
        <v>0</v>
      </c>
      <c r="BV33" s="14">
        <f>SUM(D33,K33,R33,Y33,AF33,AM33,AT33,BA33,BH33,BO33)</f>
        <v>0</v>
      </c>
      <c r="BW33" s="14">
        <f>SUM(E33,L33,S33,Z33,AG33,AN33,AU33,BB33,BI33,BP33,)</f>
        <v>0</v>
      </c>
      <c r="BX33" s="14">
        <f>SUM(F33,M33,T33,AA33,AH33,AO33,AV33,BC33,BJ33,BQ33,)</f>
        <v>0</v>
      </c>
      <c r="BY33" s="14">
        <f>SUM(G33,N33,U33,AB33,AI33,AP33,AW33,BD33,BK33,BR33,)</f>
        <v>0</v>
      </c>
      <c r="BZ33" s="14">
        <f t="shared" si="20"/>
        <v>0</v>
      </c>
      <c r="CA33" s="15" t="e">
        <f t="shared" si="21"/>
        <v>#DIV/0!</v>
      </c>
      <c r="CB33" s="43"/>
    </row>
    <row r="34" spans="1:80" ht="21" customHeight="1">
      <c r="A34" s="30"/>
      <c r="B34" s="31" t="s">
        <v>41</v>
      </c>
      <c r="C34" s="39">
        <v>8300</v>
      </c>
      <c r="D34" s="18">
        <v>17200</v>
      </c>
      <c r="E34" s="18">
        <v>0</v>
      </c>
      <c r="F34" s="18">
        <v>5000</v>
      </c>
      <c r="G34" s="57">
        <v>10440</v>
      </c>
      <c r="H34" s="14">
        <f t="shared" si="0"/>
        <v>5440</v>
      </c>
      <c r="I34" s="15">
        <f t="shared" si="1"/>
        <v>108.80000000000001</v>
      </c>
      <c r="J34" s="18"/>
      <c r="K34" s="18"/>
      <c r="L34" s="18"/>
      <c r="M34" s="18"/>
      <c r="N34" s="57"/>
      <c r="O34" s="14">
        <f t="shared" si="2"/>
        <v>0</v>
      </c>
      <c r="P34" s="15" t="e">
        <f t="shared" si="3"/>
        <v>#DIV/0!</v>
      </c>
      <c r="Q34" s="18">
        <v>0</v>
      </c>
      <c r="R34" s="18"/>
      <c r="S34" s="18"/>
      <c r="T34" s="18"/>
      <c r="U34" s="57"/>
      <c r="V34" s="14">
        <f t="shared" si="4"/>
        <v>0</v>
      </c>
      <c r="W34" s="15" t="e">
        <f t="shared" si="5"/>
        <v>#DIV/0!</v>
      </c>
      <c r="X34" s="18">
        <v>0</v>
      </c>
      <c r="Y34" s="18">
        <v>0</v>
      </c>
      <c r="Z34" s="18"/>
      <c r="AA34" s="18">
        <v>56599</v>
      </c>
      <c r="AB34" s="57">
        <v>0</v>
      </c>
      <c r="AC34" s="14">
        <f t="shared" si="6"/>
        <v>-56599</v>
      </c>
      <c r="AD34" s="15">
        <f t="shared" si="7"/>
        <v>-100</v>
      </c>
      <c r="AE34" s="39"/>
      <c r="AF34" s="18"/>
      <c r="AG34" s="18"/>
      <c r="AH34" s="18"/>
      <c r="AI34" s="57"/>
      <c r="AJ34" s="14">
        <f t="shared" si="8"/>
        <v>0</v>
      </c>
      <c r="AK34" s="15" t="e">
        <f t="shared" si="9"/>
        <v>#DIV/0!</v>
      </c>
      <c r="AL34" s="18">
        <v>166200</v>
      </c>
      <c r="AM34" s="18">
        <v>116500</v>
      </c>
      <c r="AN34" s="18">
        <v>4900</v>
      </c>
      <c r="AO34" s="18">
        <v>18300</v>
      </c>
      <c r="AP34" s="57">
        <v>31400</v>
      </c>
      <c r="AQ34" s="14">
        <f t="shared" si="10"/>
        <v>13100</v>
      </c>
      <c r="AR34" s="15">
        <f t="shared" si="11"/>
        <v>71.58469945355192</v>
      </c>
      <c r="AS34" s="18">
        <v>11500</v>
      </c>
      <c r="AT34" s="18">
        <v>17700</v>
      </c>
      <c r="AU34" s="18"/>
      <c r="AV34" s="18">
        <v>12200</v>
      </c>
      <c r="AW34" s="57">
        <v>13300</v>
      </c>
      <c r="AX34" s="14">
        <f t="shared" si="12"/>
        <v>1100</v>
      </c>
      <c r="AY34" s="15">
        <f t="shared" si="13"/>
        <v>9.01639344262295</v>
      </c>
      <c r="AZ34" s="39">
        <v>9100</v>
      </c>
      <c r="BA34" s="18"/>
      <c r="BB34" s="18"/>
      <c r="BC34" s="18"/>
      <c r="BD34" s="57"/>
      <c r="BE34" s="14">
        <f t="shared" si="14"/>
        <v>0</v>
      </c>
      <c r="BF34" s="68" t="e">
        <f t="shared" si="15"/>
        <v>#DIV/0!</v>
      </c>
      <c r="BG34" s="39"/>
      <c r="BH34" s="18"/>
      <c r="BI34" s="18"/>
      <c r="BJ34" s="18"/>
      <c r="BK34" s="57"/>
      <c r="BL34" s="14">
        <f t="shared" si="16"/>
        <v>0</v>
      </c>
      <c r="BM34" s="15" t="e">
        <f t="shared" si="17"/>
        <v>#DIV/0!</v>
      </c>
      <c r="BN34" s="18">
        <v>0</v>
      </c>
      <c r="BO34" s="18"/>
      <c r="BP34" s="18"/>
      <c r="BQ34" s="18"/>
      <c r="BR34" s="57"/>
      <c r="BS34" s="14">
        <f t="shared" si="18"/>
        <v>0</v>
      </c>
      <c r="BT34" s="15" t="e">
        <f t="shared" si="19"/>
        <v>#DIV/0!</v>
      </c>
      <c r="BU34" s="20">
        <f>SUM(C34,J34,Q34,X34,AE34,AL34,AS34,AZ34,BG34,BN34)</f>
        <v>195100</v>
      </c>
      <c r="BV34" s="14">
        <f>SUM(D34,K34,R34,Y34,AF34,AM34,AT34,BA34,BH34,BO34)</f>
        <v>151400</v>
      </c>
      <c r="BW34" s="14">
        <f>SUM(E34,L34,S34,Z34,AG34,AN34,AU34,BB34,BI34,BP34,)</f>
        <v>4900</v>
      </c>
      <c r="BX34" s="14">
        <f>SUM(F34,M34,T34,AA34,AH34,AO34,AV34,BC34,BJ34,BQ34,)</f>
        <v>92099</v>
      </c>
      <c r="BY34" s="14">
        <f>SUM(G34,N34,U34,AB34,AI34,AP34,AW34,BD34,BK34,BR34,)</f>
        <v>55140</v>
      </c>
      <c r="BZ34" s="14">
        <f t="shared" si="20"/>
        <v>-36959</v>
      </c>
      <c r="CA34" s="15">
        <f t="shared" si="21"/>
        <v>-40.12964310144518</v>
      </c>
      <c r="CB34" s="43"/>
    </row>
    <row r="35" spans="1:80" ht="12" customHeight="1">
      <c r="A35" s="30"/>
      <c r="B35" s="31" t="s">
        <v>23</v>
      </c>
      <c r="C35" s="20">
        <v>105275</v>
      </c>
      <c r="D35" s="19">
        <f>D30-D31+D32-D33+D34</f>
        <v>318875</v>
      </c>
      <c r="E35" s="19">
        <f>E30-E31+E32-E33+E34</f>
        <v>24959</v>
      </c>
      <c r="F35" s="19">
        <f>F30-F31+F32-F33+F34</f>
        <v>18320</v>
      </c>
      <c r="G35" s="19">
        <f>G30-G31+G32-G33+G34</f>
        <v>17867</v>
      </c>
      <c r="H35" s="14">
        <f t="shared" si="0"/>
        <v>-453</v>
      </c>
      <c r="I35" s="15">
        <f t="shared" si="1"/>
        <v>-2.472707423580786</v>
      </c>
      <c r="J35" s="19">
        <v>37359</v>
      </c>
      <c r="K35" s="19">
        <f>K30-K31+K32-K33</f>
        <v>22893</v>
      </c>
      <c r="L35" s="19">
        <f>L30-L31+L32-L33</f>
        <v>3147</v>
      </c>
      <c r="M35" s="19">
        <f>M30-M31+M32-M33</f>
        <v>10529</v>
      </c>
      <c r="N35" s="19">
        <f>N30-N31+N32-N33</f>
        <v>0</v>
      </c>
      <c r="O35" s="14">
        <f t="shared" si="2"/>
        <v>-10529</v>
      </c>
      <c r="P35" s="15">
        <f t="shared" si="3"/>
        <v>-100</v>
      </c>
      <c r="Q35" s="19">
        <v>3882</v>
      </c>
      <c r="R35" s="19">
        <f>R30-R31+R32-R33</f>
        <v>3018</v>
      </c>
      <c r="S35" s="19">
        <f>S30-S31+S32-S33</f>
        <v>9555</v>
      </c>
      <c r="T35" s="19">
        <f>T30-T31+T32-T33</f>
        <v>9040</v>
      </c>
      <c r="U35" s="19">
        <f>U30-U31+U32-U33</f>
        <v>2396</v>
      </c>
      <c r="V35" s="14">
        <f t="shared" si="4"/>
        <v>-6644</v>
      </c>
      <c r="W35" s="15">
        <f t="shared" si="5"/>
        <v>-73.49557522123894</v>
      </c>
      <c r="X35" s="19">
        <v>19616</v>
      </c>
      <c r="Y35" s="19">
        <f>Y30-Y31+Y32-Y33</f>
        <v>24936</v>
      </c>
      <c r="Z35" s="19">
        <f>Z30-Z31+Z32-Z33</f>
        <v>23663</v>
      </c>
      <c r="AA35" s="19">
        <f>AA30-AA31+AA32-AA33+AA34</f>
        <v>73865</v>
      </c>
      <c r="AB35" s="19">
        <f>AB30-AB31+AB32-AB33+AB34</f>
        <v>11720</v>
      </c>
      <c r="AC35" s="14">
        <f t="shared" si="6"/>
        <v>-62145</v>
      </c>
      <c r="AD35" s="15">
        <f t="shared" si="7"/>
        <v>-84.13321600216611</v>
      </c>
      <c r="AE35" s="20">
        <v>107488</v>
      </c>
      <c r="AF35" s="19">
        <f>AF30-AF31+AF32-AF33</f>
        <v>1061</v>
      </c>
      <c r="AG35" s="19">
        <f>AG30-AG31+AG32-AG33</f>
        <v>177958</v>
      </c>
      <c r="AH35" s="19">
        <f>AH30-AH31+AH32-AH33</f>
        <v>38332</v>
      </c>
      <c r="AI35" s="19">
        <f>AI30-AI31+AI32-AI33</f>
        <v>284702</v>
      </c>
      <c r="AJ35" s="14">
        <f t="shared" si="8"/>
        <v>246370</v>
      </c>
      <c r="AK35" s="15">
        <f t="shared" si="9"/>
        <v>642.7267035375144</v>
      </c>
      <c r="AL35" s="19">
        <v>446349</v>
      </c>
      <c r="AM35" s="19">
        <f>AM30-AM31+AM32-AM33+AM34</f>
        <v>1156464</v>
      </c>
      <c r="AN35" s="19">
        <f>AN30-AN31+AN32-AN33+AN34</f>
        <v>164004</v>
      </c>
      <c r="AO35" s="19">
        <f>AO30-AO31+AO32-AO33+AO34</f>
        <v>111072</v>
      </c>
      <c r="AP35" s="19">
        <f>AP30-AP31+AP32-AP33+AP34</f>
        <v>114857</v>
      </c>
      <c r="AQ35" s="14">
        <f t="shared" si="10"/>
        <v>3785</v>
      </c>
      <c r="AR35" s="15">
        <f t="shared" si="11"/>
        <v>3.4076995102275998</v>
      </c>
      <c r="AS35" s="19">
        <v>122048</v>
      </c>
      <c r="AT35" s="19">
        <f>AT30-AT31+AT32-AT33+AT34</f>
        <v>858832</v>
      </c>
      <c r="AU35" s="19">
        <f>AU30-AU31+AU32-AU33+AU34</f>
        <v>39550</v>
      </c>
      <c r="AV35" s="19">
        <f>AV30-AV31+AV32-AV33+AV34</f>
        <v>42567</v>
      </c>
      <c r="AW35" s="19">
        <f>AW30-AW31+AW32-AW33+AW34</f>
        <v>67843</v>
      </c>
      <c r="AX35" s="14">
        <f t="shared" si="12"/>
        <v>25276</v>
      </c>
      <c r="AY35" s="15">
        <f t="shared" si="13"/>
        <v>59.37933140695845</v>
      </c>
      <c r="AZ35" s="20">
        <v>23379</v>
      </c>
      <c r="BA35" s="19">
        <f>BA30-BA31+BA32-BA33+BA34</f>
        <v>97885</v>
      </c>
      <c r="BB35" s="19">
        <f>BB30-BB31+BB32-BB33+BB34</f>
        <v>12644</v>
      </c>
      <c r="BC35" s="19">
        <f>BC30-BC31+BC32-BC33+BC34</f>
        <v>8507</v>
      </c>
      <c r="BD35" s="19">
        <f>BD30-BD31+BD32-BD33+BD34</f>
        <v>11716</v>
      </c>
      <c r="BE35" s="14">
        <f t="shared" si="14"/>
        <v>3209</v>
      </c>
      <c r="BF35" s="68">
        <f t="shared" si="15"/>
        <v>37.72187610203362</v>
      </c>
      <c r="BG35" s="20">
        <v>8811</v>
      </c>
      <c r="BH35" s="19">
        <f>BH30-BH31+BH32-BH33</f>
        <v>6915</v>
      </c>
      <c r="BI35" s="19">
        <f>BI30-BI31+BI32-BI33</f>
        <v>11364</v>
      </c>
      <c r="BJ35" s="19">
        <f>BJ30-BJ31+BJ32-BJ33</f>
        <v>10901</v>
      </c>
      <c r="BK35" s="19">
        <f>BK30-BK31+BK32-BK33</f>
        <v>36575</v>
      </c>
      <c r="BL35" s="14">
        <f t="shared" si="16"/>
        <v>25674</v>
      </c>
      <c r="BM35" s="15">
        <f t="shared" si="17"/>
        <v>235.5196770938446</v>
      </c>
      <c r="BN35" s="19">
        <v>3158</v>
      </c>
      <c r="BO35" s="19">
        <f>BO30-BO31+BO32-BO33</f>
        <v>3270</v>
      </c>
      <c r="BP35" s="19">
        <f>BP30-BP31+BP32-BP33</f>
        <v>3406</v>
      </c>
      <c r="BQ35" s="19">
        <f>BQ30-BQ31+BQ32-BQ33</f>
        <v>105766</v>
      </c>
      <c r="BR35" s="19">
        <f>BR30-BR31+BR32-BR33</f>
        <v>3073</v>
      </c>
      <c r="BS35" s="14">
        <f t="shared" si="18"/>
        <v>-102693</v>
      </c>
      <c r="BT35" s="15">
        <f t="shared" si="19"/>
        <v>-97.09452943289905</v>
      </c>
      <c r="BU35" s="20">
        <f>SUM(C35,J35,Q35,X35,AE35,AL35,AS35,AZ35,BG35,BN35)</f>
        <v>877365</v>
      </c>
      <c r="BV35" s="14">
        <f>SUM(D35,K35,R35,Y35,AF35,AM35,AT35,BA35,BH35,BO35)</f>
        <v>2494149</v>
      </c>
      <c r="BW35" s="14">
        <f>SUM(E35,L35,S35,Z35,AG35,AN35,AU35,BB35,BI35,BP35,)</f>
        <v>470250</v>
      </c>
      <c r="BX35" s="14">
        <f>SUM(F35,M35,T35,AA35,AH35,AO35,AV35,BC35,BJ35,BQ35,)</f>
        <v>428899</v>
      </c>
      <c r="BY35" s="14">
        <f>SUM(G35,N35,U35,AB35,AI35,AP35,AW35,BD35,BK35,BR35,)</f>
        <v>550749</v>
      </c>
      <c r="BZ35" s="14">
        <f t="shared" si="20"/>
        <v>121850</v>
      </c>
      <c r="CA35" s="15">
        <f t="shared" si="21"/>
        <v>28.409951993359744</v>
      </c>
      <c r="CB35" s="43"/>
    </row>
    <row r="36" spans="1:80" ht="12" customHeight="1">
      <c r="A36" s="30"/>
      <c r="B36" s="31" t="s">
        <v>24</v>
      </c>
      <c r="C36" s="39">
        <v>42989</v>
      </c>
      <c r="D36" s="18">
        <v>6058</v>
      </c>
      <c r="E36" s="18">
        <v>8367</v>
      </c>
      <c r="F36" s="18">
        <v>24</v>
      </c>
      <c r="G36" s="57">
        <v>0</v>
      </c>
      <c r="H36" s="14">
        <f t="shared" si="0"/>
        <v>-24</v>
      </c>
      <c r="I36" s="15">
        <f t="shared" si="1"/>
        <v>-100</v>
      </c>
      <c r="J36" s="18"/>
      <c r="K36" s="18"/>
      <c r="L36" s="18"/>
      <c r="M36" s="18"/>
      <c r="N36" s="57"/>
      <c r="O36" s="14">
        <f t="shared" si="2"/>
        <v>0</v>
      </c>
      <c r="P36" s="15" t="e">
        <f t="shared" si="3"/>
        <v>#DIV/0!</v>
      </c>
      <c r="Q36" s="18">
        <v>7</v>
      </c>
      <c r="R36" s="18">
        <v>31</v>
      </c>
      <c r="S36" s="18">
        <v>83</v>
      </c>
      <c r="T36" s="18">
        <v>61</v>
      </c>
      <c r="U36" s="57">
        <v>31</v>
      </c>
      <c r="V36" s="14">
        <f t="shared" si="4"/>
        <v>-30</v>
      </c>
      <c r="W36" s="15">
        <f t="shared" si="5"/>
        <v>-49.18032786885246</v>
      </c>
      <c r="X36" s="18"/>
      <c r="Y36" s="18">
        <v>3740</v>
      </c>
      <c r="Z36" s="18"/>
      <c r="AA36" s="18">
        <v>1991</v>
      </c>
      <c r="AB36" s="57">
        <v>0</v>
      </c>
      <c r="AC36" s="14">
        <f t="shared" si="6"/>
        <v>-1991</v>
      </c>
      <c r="AD36" s="15">
        <f t="shared" si="7"/>
        <v>-100</v>
      </c>
      <c r="AE36" s="39">
        <v>21141</v>
      </c>
      <c r="AF36" s="18">
        <v>18</v>
      </c>
      <c r="AG36" s="18">
        <v>177063</v>
      </c>
      <c r="AH36" s="18">
        <v>37423</v>
      </c>
      <c r="AI36" s="57">
        <v>277069</v>
      </c>
      <c r="AJ36" s="14">
        <f t="shared" si="8"/>
        <v>239646</v>
      </c>
      <c r="AK36" s="15">
        <f t="shared" si="9"/>
        <v>640.3708949042033</v>
      </c>
      <c r="AL36" s="18">
        <v>234209</v>
      </c>
      <c r="AM36" s="18">
        <v>100846</v>
      </c>
      <c r="AN36" s="18">
        <v>43297</v>
      </c>
      <c r="AO36" s="18">
        <v>6097</v>
      </c>
      <c r="AP36" s="57">
        <v>10214</v>
      </c>
      <c r="AQ36" s="14">
        <f t="shared" si="10"/>
        <v>4117</v>
      </c>
      <c r="AR36" s="15">
        <f t="shared" si="11"/>
        <v>67.52501230113171</v>
      </c>
      <c r="AS36" s="18">
        <v>15277</v>
      </c>
      <c r="AT36" s="18"/>
      <c r="AU36" s="18">
        <v>2400</v>
      </c>
      <c r="AV36" s="18">
        <v>7906</v>
      </c>
      <c r="AW36" s="57">
        <v>6100</v>
      </c>
      <c r="AX36" s="14">
        <f t="shared" si="12"/>
        <v>-1806</v>
      </c>
      <c r="AY36" s="15">
        <f t="shared" si="13"/>
        <v>-22.843410068302557</v>
      </c>
      <c r="AZ36" s="39"/>
      <c r="BA36" s="18">
        <v>71</v>
      </c>
      <c r="BB36" s="18"/>
      <c r="BC36" s="18">
        <v>48</v>
      </c>
      <c r="BD36" s="57">
        <v>0</v>
      </c>
      <c r="BE36" s="14">
        <f t="shared" si="14"/>
        <v>-48</v>
      </c>
      <c r="BF36" s="68">
        <f t="shared" si="15"/>
        <v>-100</v>
      </c>
      <c r="BG36" s="39">
        <v>2</v>
      </c>
      <c r="BH36" s="18">
        <v>6</v>
      </c>
      <c r="BI36" s="18">
        <v>0</v>
      </c>
      <c r="BJ36" s="18">
        <v>0</v>
      </c>
      <c r="BK36" s="57">
        <v>0</v>
      </c>
      <c r="BL36" s="14">
        <f t="shared" si="16"/>
        <v>0</v>
      </c>
      <c r="BM36" s="15" t="e">
        <f t="shared" si="17"/>
        <v>#DIV/0!</v>
      </c>
      <c r="BN36" s="18">
        <v>0</v>
      </c>
      <c r="BO36" s="18">
        <v>0</v>
      </c>
      <c r="BP36" s="18">
        <v>0</v>
      </c>
      <c r="BQ36" s="18">
        <v>0</v>
      </c>
      <c r="BR36" s="57">
        <v>0</v>
      </c>
      <c r="BS36" s="14">
        <f t="shared" si="18"/>
        <v>0</v>
      </c>
      <c r="BT36" s="15" t="e">
        <f t="shared" si="19"/>
        <v>#DIV/0!</v>
      </c>
      <c r="BU36" s="20">
        <f>SUM(C36,J36,Q36,X36,AE36,AL36,AS36,AZ36,BG36,BN36)</f>
        <v>313625</v>
      </c>
      <c r="BV36" s="14">
        <f>SUM(D36,K36,R36,Y36,AF36,AM36,AT36,BA36,BH36,BO36)</f>
        <v>110770</v>
      </c>
      <c r="BW36" s="14">
        <f>SUM(E36,L36,S36,Z36,AG36,AN36,AU36,BB36,BI36,BP36,)</f>
        <v>231210</v>
      </c>
      <c r="BX36" s="14">
        <f>SUM(F36,M36,T36,AA36,AH36,AO36,AV36,BC36,BJ36,BQ36,)</f>
        <v>53550</v>
      </c>
      <c r="BY36" s="14">
        <f>SUM(G36,N36,U36,AB36,AI36,AP36,AW36,BD36,BK36,BR36,)</f>
        <v>293414</v>
      </c>
      <c r="BZ36" s="14">
        <f t="shared" si="20"/>
        <v>239864</v>
      </c>
      <c r="CA36" s="15">
        <f t="shared" si="21"/>
        <v>447.9253034547153</v>
      </c>
      <c r="CB36" s="43"/>
    </row>
    <row r="37" spans="1:80" ht="12" customHeight="1">
      <c r="A37" s="30"/>
      <c r="B37" s="31" t="s">
        <v>25</v>
      </c>
      <c r="C37" s="20">
        <v>62286</v>
      </c>
      <c r="D37" s="19">
        <f>+D35-D36</f>
        <v>312817</v>
      </c>
      <c r="E37" s="19">
        <f>+E35-E36</f>
        <v>16592</v>
      </c>
      <c r="F37" s="19">
        <f>+F35-F36</f>
        <v>18296</v>
      </c>
      <c r="G37" s="19">
        <f>+G35-G36</f>
        <v>17867</v>
      </c>
      <c r="H37" s="14">
        <f t="shared" si="0"/>
        <v>-429</v>
      </c>
      <c r="I37" s="15">
        <f t="shared" si="1"/>
        <v>-2.3447748141670313</v>
      </c>
      <c r="J37" s="19">
        <v>37359</v>
      </c>
      <c r="K37" s="19">
        <f>K35-K36</f>
        <v>22893</v>
      </c>
      <c r="L37" s="19">
        <f>L35-L36</f>
        <v>3147</v>
      </c>
      <c r="M37" s="19">
        <f>M35-M36</f>
        <v>10529</v>
      </c>
      <c r="N37" s="19">
        <f>N35-N36</f>
        <v>0</v>
      </c>
      <c r="O37" s="14">
        <f t="shared" si="2"/>
        <v>-10529</v>
      </c>
      <c r="P37" s="15">
        <f t="shared" si="3"/>
        <v>-100</v>
      </c>
      <c r="Q37" s="19">
        <v>3875</v>
      </c>
      <c r="R37" s="19">
        <f>R35-R36</f>
        <v>2987</v>
      </c>
      <c r="S37" s="19">
        <f>S35-S36</f>
        <v>9472</v>
      </c>
      <c r="T37" s="19">
        <f>T35-T36</f>
        <v>8979</v>
      </c>
      <c r="U37" s="19">
        <f>U35-U36</f>
        <v>2365</v>
      </c>
      <c r="V37" s="14">
        <f t="shared" si="4"/>
        <v>-6614</v>
      </c>
      <c r="W37" s="15">
        <f t="shared" si="5"/>
        <v>-73.66076400490033</v>
      </c>
      <c r="X37" s="19">
        <v>19616</v>
      </c>
      <c r="Y37" s="19">
        <f>Y35-Y36</f>
        <v>21196</v>
      </c>
      <c r="Z37" s="19">
        <f>Z35-Z36</f>
        <v>23663</v>
      </c>
      <c r="AA37" s="19">
        <f>AA35-AA36</f>
        <v>71874</v>
      </c>
      <c r="AB37" s="19">
        <f>AB35-AB36</f>
        <v>11720</v>
      </c>
      <c r="AC37" s="14">
        <f t="shared" si="6"/>
        <v>-60154</v>
      </c>
      <c r="AD37" s="15">
        <f t="shared" si="7"/>
        <v>-83.69368617302501</v>
      </c>
      <c r="AE37" s="20">
        <v>86347</v>
      </c>
      <c r="AF37" s="19">
        <f>AF35-AF36</f>
        <v>1043</v>
      </c>
      <c r="AG37" s="19">
        <f>AG35-AG36</f>
        <v>895</v>
      </c>
      <c r="AH37" s="19">
        <f>AH35-AH36</f>
        <v>909</v>
      </c>
      <c r="AI37" s="19">
        <f>AI35-AI36</f>
        <v>7633</v>
      </c>
      <c r="AJ37" s="14">
        <f t="shared" si="8"/>
        <v>6724</v>
      </c>
      <c r="AK37" s="15">
        <f t="shared" si="9"/>
        <v>739.7139713971396</v>
      </c>
      <c r="AL37" s="19">
        <v>212140</v>
      </c>
      <c r="AM37" s="19">
        <f>AM35-AM36</f>
        <v>1055618</v>
      </c>
      <c r="AN37" s="19">
        <f>AN35-AN36</f>
        <v>120707</v>
      </c>
      <c r="AO37" s="19">
        <f>AO35-AO36</f>
        <v>104975</v>
      </c>
      <c r="AP37" s="19">
        <f>AP35-AP36</f>
        <v>104643</v>
      </c>
      <c r="AQ37" s="14">
        <f t="shared" si="10"/>
        <v>-332</v>
      </c>
      <c r="AR37" s="15">
        <f t="shared" si="11"/>
        <v>-0.31626577756608715</v>
      </c>
      <c r="AS37" s="19">
        <v>106771</v>
      </c>
      <c r="AT37" s="19">
        <f>AT35-AT36</f>
        <v>858832</v>
      </c>
      <c r="AU37" s="19">
        <f>AU35-AU36</f>
        <v>37150</v>
      </c>
      <c r="AV37" s="19">
        <f>AV35-AV36</f>
        <v>34661</v>
      </c>
      <c r="AW37" s="19">
        <f>AW35-AW36</f>
        <v>61743</v>
      </c>
      <c r="AX37" s="14">
        <f t="shared" si="12"/>
        <v>27082</v>
      </c>
      <c r="AY37" s="15">
        <f t="shared" si="13"/>
        <v>78.133925737861</v>
      </c>
      <c r="AZ37" s="20">
        <v>23379</v>
      </c>
      <c r="BA37" s="19">
        <f>BA35-BA36</f>
        <v>97814</v>
      </c>
      <c r="BB37" s="19">
        <f>BB35-BB36</f>
        <v>12644</v>
      </c>
      <c r="BC37" s="19">
        <f>BC35-BC36</f>
        <v>8459</v>
      </c>
      <c r="BD37" s="19">
        <f>BD35-BD36</f>
        <v>11716</v>
      </c>
      <c r="BE37" s="14">
        <f t="shared" si="14"/>
        <v>3257</v>
      </c>
      <c r="BF37" s="68">
        <f t="shared" si="15"/>
        <v>38.50336919257595</v>
      </c>
      <c r="BG37" s="20">
        <v>8809</v>
      </c>
      <c r="BH37" s="19">
        <f>BH35-BH36</f>
        <v>6909</v>
      </c>
      <c r="BI37" s="19">
        <f>BI35-BI36</f>
        <v>11364</v>
      </c>
      <c r="BJ37" s="19">
        <f>BJ35-BJ36</f>
        <v>10901</v>
      </c>
      <c r="BK37" s="19">
        <f>BK35-BK36</f>
        <v>36575</v>
      </c>
      <c r="BL37" s="14">
        <f t="shared" si="16"/>
        <v>25674</v>
      </c>
      <c r="BM37" s="15">
        <f t="shared" si="17"/>
        <v>235.5196770938446</v>
      </c>
      <c r="BN37" s="19">
        <v>3158</v>
      </c>
      <c r="BO37" s="19">
        <f>BO35-BO36</f>
        <v>3270</v>
      </c>
      <c r="BP37" s="19">
        <f>BP35-BP36</f>
        <v>3406</v>
      </c>
      <c r="BQ37" s="19">
        <f>BQ35-BQ36</f>
        <v>105766</v>
      </c>
      <c r="BR37" s="19">
        <f>BR35-BR36</f>
        <v>3073</v>
      </c>
      <c r="BS37" s="14">
        <f t="shared" si="18"/>
        <v>-102693</v>
      </c>
      <c r="BT37" s="15">
        <f t="shared" si="19"/>
        <v>-97.09452943289905</v>
      </c>
      <c r="BU37" s="20">
        <f>SUM(C37,J37,Q37,X37,AE37,AL37,AS37,AZ37,BG37,BN37)</f>
        <v>563740</v>
      </c>
      <c r="BV37" s="14">
        <f>SUM(D37,K37,R37,Y37,AF37,AM37,AT37,BA37,BH37,BO37)</f>
        <v>2383379</v>
      </c>
      <c r="BW37" s="14">
        <f>SUM(E37,L37,S37,Z37,AG37,AN37,AU37,BB37,BI37,BP37,)</f>
        <v>239040</v>
      </c>
      <c r="BX37" s="14">
        <f>SUM(F37,M37,T37,AA37,AH37,AO37,AV37,BC37,BJ37,BQ37,)</f>
        <v>375349</v>
      </c>
      <c r="BY37" s="14">
        <f>SUM(G37,N37,U37,AB37,AI37,AP37,AW37,BD37,BK37,BR37,)</f>
        <v>257335</v>
      </c>
      <c r="BZ37" s="14">
        <f t="shared" si="20"/>
        <v>-118014</v>
      </c>
      <c r="CA37" s="15">
        <f t="shared" si="21"/>
        <v>-31.441138780175248</v>
      </c>
      <c r="CB37" s="43"/>
    </row>
    <row r="38" spans="1:80" ht="12" customHeight="1">
      <c r="A38" s="30"/>
      <c r="B38" s="31" t="s">
        <v>26</v>
      </c>
      <c r="C38" s="39">
        <v>62286</v>
      </c>
      <c r="D38" s="18">
        <v>312817</v>
      </c>
      <c r="E38" s="18">
        <v>16592</v>
      </c>
      <c r="F38" s="18">
        <v>18296</v>
      </c>
      <c r="G38" s="57">
        <v>17867</v>
      </c>
      <c r="H38" s="14">
        <f t="shared" si="0"/>
        <v>-429</v>
      </c>
      <c r="I38" s="15">
        <f t="shared" si="1"/>
        <v>-2.3447748141670313</v>
      </c>
      <c r="J38" s="18">
        <v>37359</v>
      </c>
      <c r="K38" s="18">
        <v>22893</v>
      </c>
      <c r="L38" s="18">
        <v>3147</v>
      </c>
      <c r="M38" s="18">
        <v>10529</v>
      </c>
      <c r="N38" s="57">
        <v>0</v>
      </c>
      <c r="O38" s="14">
        <f t="shared" si="2"/>
        <v>-10529</v>
      </c>
      <c r="P38" s="15">
        <f t="shared" si="3"/>
        <v>-100</v>
      </c>
      <c r="Q38" s="18">
        <v>3875</v>
      </c>
      <c r="R38" s="18">
        <v>2987</v>
      </c>
      <c r="S38" s="18">
        <v>9472</v>
      </c>
      <c r="T38" s="18">
        <v>8979</v>
      </c>
      <c r="U38" s="57">
        <v>2365</v>
      </c>
      <c r="V38" s="14">
        <f t="shared" si="4"/>
        <v>-6614</v>
      </c>
      <c r="W38" s="15">
        <f t="shared" si="5"/>
        <v>-73.66076400490033</v>
      </c>
      <c r="X38" s="18">
        <v>19616</v>
      </c>
      <c r="Y38" s="18">
        <v>21196</v>
      </c>
      <c r="Z38" s="18">
        <v>23663</v>
      </c>
      <c r="AA38" s="18">
        <v>71874</v>
      </c>
      <c r="AB38" s="57">
        <v>11720</v>
      </c>
      <c r="AC38" s="14">
        <f t="shared" si="6"/>
        <v>-60154</v>
      </c>
      <c r="AD38" s="15">
        <f t="shared" si="7"/>
        <v>-83.69368617302501</v>
      </c>
      <c r="AE38" s="39">
        <v>86347</v>
      </c>
      <c r="AF38" s="18">
        <v>1043</v>
      </c>
      <c r="AG38" s="18">
        <v>895</v>
      </c>
      <c r="AH38" s="18">
        <v>909</v>
      </c>
      <c r="AI38" s="57">
        <v>7633</v>
      </c>
      <c r="AJ38" s="14">
        <f t="shared" si="8"/>
        <v>6724</v>
      </c>
      <c r="AK38" s="15">
        <f t="shared" si="9"/>
        <v>739.7139713971396</v>
      </c>
      <c r="AL38" s="18">
        <v>213612</v>
      </c>
      <c r="AM38" s="18">
        <v>1056892</v>
      </c>
      <c r="AN38" s="18">
        <v>120707</v>
      </c>
      <c r="AO38" s="18">
        <v>104975</v>
      </c>
      <c r="AP38" s="57">
        <v>104643</v>
      </c>
      <c r="AQ38" s="14">
        <f t="shared" si="10"/>
        <v>-332</v>
      </c>
      <c r="AR38" s="15">
        <f t="shared" si="11"/>
        <v>-0.31626577756608715</v>
      </c>
      <c r="AS38" s="18">
        <v>106771</v>
      </c>
      <c r="AT38" s="18">
        <v>858832</v>
      </c>
      <c r="AU38" s="18">
        <v>37150</v>
      </c>
      <c r="AV38" s="18">
        <v>34661</v>
      </c>
      <c r="AW38" s="57">
        <v>61743</v>
      </c>
      <c r="AX38" s="14">
        <f t="shared" si="12"/>
        <v>27082</v>
      </c>
      <c r="AY38" s="15">
        <f t="shared" si="13"/>
        <v>78.133925737861</v>
      </c>
      <c r="AZ38" s="39">
        <v>23379</v>
      </c>
      <c r="BA38" s="18">
        <v>97814</v>
      </c>
      <c r="BB38" s="18">
        <v>12644</v>
      </c>
      <c r="BC38" s="18">
        <v>8459</v>
      </c>
      <c r="BD38" s="57">
        <v>11716</v>
      </c>
      <c r="BE38" s="14">
        <f t="shared" si="14"/>
        <v>3257</v>
      </c>
      <c r="BF38" s="68">
        <f t="shared" si="15"/>
        <v>38.50336919257595</v>
      </c>
      <c r="BG38" s="39">
        <v>8809</v>
      </c>
      <c r="BH38" s="18">
        <v>6909</v>
      </c>
      <c r="BI38" s="18">
        <v>11364</v>
      </c>
      <c r="BJ38" s="18">
        <v>10901</v>
      </c>
      <c r="BK38" s="57">
        <v>36575</v>
      </c>
      <c r="BL38" s="14">
        <f t="shared" si="16"/>
        <v>25674</v>
      </c>
      <c r="BM38" s="15">
        <f t="shared" si="17"/>
        <v>235.5196770938446</v>
      </c>
      <c r="BN38" s="18">
        <v>3158</v>
      </c>
      <c r="BO38" s="18">
        <v>3270</v>
      </c>
      <c r="BP38" s="18">
        <v>3406</v>
      </c>
      <c r="BQ38" s="18">
        <v>105766</v>
      </c>
      <c r="BR38" s="57">
        <v>3073</v>
      </c>
      <c r="BS38" s="14">
        <f t="shared" si="18"/>
        <v>-102693</v>
      </c>
      <c r="BT38" s="15">
        <f t="shared" si="19"/>
        <v>-97.09452943289905</v>
      </c>
      <c r="BU38" s="20">
        <f>SUM(C38,J38,Q38,X38,AE38,AL38,AS38,AZ38,BG38,BN38)</f>
        <v>565212</v>
      </c>
      <c r="BV38" s="14">
        <f>SUM(D38,K38,R38,Y38,AF38,AM38,AT38,BA38,BH38,BO38)</f>
        <v>2384653</v>
      </c>
      <c r="BW38" s="14">
        <f>SUM(E38,L38,S38,Z38,AG38,AN38,AU38,BB38,BI38,BP38,)</f>
        <v>239040</v>
      </c>
      <c r="BX38" s="14">
        <f>SUM(F38,M38,T38,AA38,AH38,AO38,AV38,BC38,BJ38,BQ38,)</f>
        <v>375349</v>
      </c>
      <c r="BY38" s="14">
        <f>SUM(G38,N38,U38,AB38,AI38,AP38,AW38,BD38,BK38,BR38,)</f>
        <v>257335</v>
      </c>
      <c r="BZ38" s="14">
        <f t="shared" si="20"/>
        <v>-118014</v>
      </c>
      <c r="CA38" s="15">
        <f t="shared" si="21"/>
        <v>-31.441138780175248</v>
      </c>
      <c r="CB38" s="43"/>
    </row>
    <row r="39" spans="1:80" ht="12" customHeight="1">
      <c r="A39" s="30"/>
      <c r="B39" s="31" t="s">
        <v>27</v>
      </c>
      <c r="C39" s="39">
        <v>0</v>
      </c>
      <c r="D39" s="19">
        <f>+D38-D37</f>
        <v>0</v>
      </c>
      <c r="E39" s="19">
        <f>+E38-E37</f>
        <v>0</v>
      </c>
      <c r="F39" s="19"/>
      <c r="G39" s="14">
        <v>0</v>
      </c>
      <c r="H39" s="14">
        <f t="shared" si="0"/>
        <v>0</v>
      </c>
      <c r="I39" s="15" t="e">
        <f t="shared" si="1"/>
        <v>#DIV/0!</v>
      </c>
      <c r="J39" s="18"/>
      <c r="K39" s="18"/>
      <c r="L39" s="18"/>
      <c r="M39" s="18"/>
      <c r="N39" s="57"/>
      <c r="O39" s="14">
        <f t="shared" si="2"/>
        <v>0</v>
      </c>
      <c r="P39" s="15" t="e">
        <f t="shared" si="3"/>
        <v>#DIV/0!</v>
      </c>
      <c r="Q39" s="18">
        <v>0</v>
      </c>
      <c r="R39" s="18"/>
      <c r="S39" s="18"/>
      <c r="T39" s="18"/>
      <c r="U39" s="57"/>
      <c r="V39" s="14">
        <f t="shared" si="4"/>
        <v>0</v>
      </c>
      <c r="W39" s="15" t="e">
        <f t="shared" si="5"/>
        <v>#DIV/0!</v>
      </c>
      <c r="X39" s="18">
        <v>0</v>
      </c>
      <c r="Y39" s="18"/>
      <c r="Z39" s="18"/>
      <c r="AA39" s="18"/>
      <c r="AB39" s="57"/>
      <c r="AC39" s="14">
        <f t="shared" si="6"/>
        <v>0</v>
      </c>
      <c r="AD39" s="15" t="e">
        <f t="shared" si="7"/>
        <v>#DIV/0!</v>
      </c>
      <c r="AE39" s="39">
        <v>0</v>
      </c>
      <c r="AF39" s="18"/>
      <c r="AG39" s="18"/>
      <c r="AH39" s="18"/>
      <c r="AI39" s="57"/>
      <c r="AJ39" s="14">
        <f t="shared" si="8"/>
        <v>0</v>
      </c>
      <c r="AK39" s="15" t="e">
        <f t="shared" si="9"/>
        <v>#DIV/0!</v>
      </c>
      <c r="AL39" s="18">
        <v>1472</v>
      </c>
      <c r="AM39" s="18">
        <v>1274</v>
      </c>
      <c r="AN39" s="18"/>
      <c r="AO39" s="18"/>
      <c r="AP39" s="57"/>
      <c r="AQ39" s="14">
        <f t="shared" si="10"/>
        <v>0</v>
      </c>
      <c r="AR39" s="15" t="e">
        <f t="shared" si="11"/>
        <v>#DIV/0!</v>
      </c>
      <c r="AS39" s="18"/>
      <c r="AT39" s="18"/>
      <c r="AU39" s="18"/>
      <c r="AV39" s="18"/>
      <c r="AW39" s="57"/>
      <c r="AX39" s="14">
        <f t="shared" si="12"/>
        <v>0</v>
      </c>
      <c r="AY39" s="15" t="e">
        <f t="shared" si="13"/>
        <v>#DIV/0!</v>
      </c>
      <c r="AZ39" s="39"/>
      <c r="BA39" s="18"/>
      <c r="BB39" s="18"/>
      <c r="BC39" s="18"/>
      <c r="BD39" s="57"/>
      <c r="BE39" s="14">
        <f t="shared" si="14"/>
        <v>0</v>
      </c>
      <c r="BF39" s="68" t="e">
        <f t="shared" si="15"/>
        <v>#DIV/0!</v>
      </c>
      <c r="BG39" s="39"/>
      <c r="BH39" s="18"/>
      <c r="BI39" s="18"/>
      <c r="BJ39" s="18"/>
      <c r="BK39" s="57"/>
      <c r="BL39" s="14">
        <f t="shared" si="16"/>
        <v>0</v>
      </c>
      <c r="BM39" s="15" t="e">
        <f t="shared" si="17"/>
        <v>#DIV/0!</v>
      </c>
      <c r="BN39" s="18"/>
      <c r="BO39" s="18"/>
      <c r="BP39" s="18"/>
      <c r="BQ39" s="18"/>
      <c r="BR39" s="57"/>
      <c r="BS39" s="14">
        <f t="shared" si="18"/>
        <v>0</v>
      </c>
      <c r="BT39" s="15" t="e">
        <f t="shared" si="19"/>
        <v>#DIV/0!</v>
      </c>
      <c r="BU39" s="20">
        <f>SUM(C39,J39,Q39,X39,AE39,AL39,AS39,AZ39,BG39,BN39)</f>
        <v>1472</v>
      </c>
      <c r="BV39" s="14">
        <f>SUM(D39,K39,R39,Y39,AF39,AM39,AT39,BA39,BH39,BO39)</f>
        <v>1274</v>
      </c>
      <c r="BW39" s="14">
        <f>SUM(E39,L39,S39,Z39,AG39,AN39,AU39,BB39,BI39,BP39,)</f>
        <v>0</v>
      </c>
      <c r="BX39" s="14">
        <f>SUM(F39,M39,T39,AA39,AH39,AO39,AV39,BC39,BJ39,BQ39,)</f>
        <v>0</v>
      </c>
      <c r="BY39" s="14">
        <f>SUM(G39,N39,U39,AB39,AI39,AP39,AW39,BD39,BK39,BR39,)</f>
        <v>0</v>
      </c>
      <c r="BZ39" s="14">
        <f t="shared" si="20"/>
        <v>0</v>
      </c>
      <c r="CA39" s="15" t="e">
        <f t="shared" si="21"/>
        <v>#DIV/0!</v>
      </c>
      <c r="CB39" s="43"/>
    </row>
    <row r="40" spans="1:80" ht="12" customHeight="1">
      <c r="A40" s="30"/>
      <c r="B40" s="31" t="s">
        <v>28</v>
      </c>
      <c r="C40" s="39">
        <v>7</v>
      </c>
      <c r="D40" s="18">
        <v>8</v>
      </c>
      <c r="E40" s="18">
        <v>5</v>
      </c>
      <c r="F40" s="18">
        <v>5</v>
      </c>
      <c r="G40" s="57">
        <v>5</v>
      </c>
      <c r="H40" s="14">
        <f t="shared" si="0"/>
        <v>0</v>
      </c>
      <c r="I40" s="15">
        <f t="shared" si="1"/>
        <v>0</v>
      </c>
      <c r="J40" s="18">
        <v>1</v>
      </c>
      <c r="K40" s="18">
        <v>1</v>
      </c>
      <c r="L40" s="18">
        <v>1</v>
      </c>
      <c r="M40" s="18">
        <v>1</v>
      </c>
      <c r="N40" s="57">
        <v>1</v>
      </c>
      <c r="O40" s="14">
        <f t="shared" si="2"/>
        <v>0</v>
      </c>
      <c r="P40" s="15">
        <f t="shared" si="3"/>
        <v>0</v>
      </c>
      <c r="Q40" s="18">
        <v>7</v>
      </c>
      <c r="R40" s="18">
        <v>7</v>
      </c>
      <c r="S40" s="18">
        <v>7</v>
      </c>
      <c r="T40" s="18">
        <v>7</v>
      </c>
      <c r="U40" s="57">
        <v>7</v>
      </c>
      <c r="V40" s="14">
        <f t="shared" si="4"/>
        <v>0</v>
      </c>
      <c r="W40" s="15">
        <f t="shared" si="5"/>
        <v>0</v>
      </c>
      <c r="X40" s="18">
        <v>5</v>
      </c>
      <c r="Y40" s="18">
        <v>5</v>
      </c>
      <c r="Z40" s="18">
        <v>5</v>
      </c>
      <c r="AA40" s="18">
        <v>5</v>
      </c>
      <c r="AB40" s="57">
        <v>5</v>
      </c>
      <c r="AC40" s="14">
        <f t="shared" si="6"/>
        <v>0</v>
      </c>
      <c r="AD40" s="15">
        <f t="shared" si="7"/>
        <v>0</v>
      </c>
      <c r="AE40" s="39">
        <v>4</v>
      </c>
      <c r="AF40" s="18">
        <v>5</v>
      </c>
      <c r="AG40" s="18">
        <v>7</v>
      </c>
      <c r="AH40" s="18">
        <v>7</v>
      </c>
      <c r="AI40" s="57">
        <v>7</v>
      </c>
      <c r="AJ40" s="14">
        <f t="shared" si="8"/>
        <v>0</v>
      </c>
      <c r="AK40" s="15">
        <f t="shared" si="9"/>
        <v>0</v>
      </c>
      <c r="AL40" s="18">
        <v>21</v>
      </c>
      <c r="AM40" s="18">
        <v>21</v>
      </c>
      <c r="AN40" s="18">
        <v>12</v>
      </c>
      <c r="AO40" s="18">
        <v>12</v>
      </c>
      <c r="AP40" s="57">
        <v>12</v>
      </c>
      <c r="AQ40" s="14">
        <f t="shared" si="10"/>
        <v>0</v>
      </c>
      <c r="AR40" s="15">
        <f t="shared" si="11"/>
        <v>0</v>
      </c>
      <c r="AS40" s="18">
        <v>21</v>
      </c>
      <c r="AT40" s="18">
        <v>22</v>
      </c>
      <c r="AU40" s="18">
        <v>15</v>
      </c>
      <c r="AV40" s="18">
        <v>15</v>
      </c>
      <c r="AW40" s="57">
        <v>15</v>
      </c>
      <c r="AX40" s="14">
        <f t="shared" si="12"/>
        <v>0</v>
      </c>
      <c r="AY40" s="15">
        <f t="shared" si="13"/>
        <v>0</v>
      </c>
      <c r="AZ40" s="20">
        <v>14</v>
      </c>
      <c r="BA40" s="19">
        <v>14</v>
      </c>
      <c r="BB40" s="19">
        <v>12</v>
      </c>
      <c r="BC40" s="19">
        <v>12</v>
      </c>
      <c r="BD40" s="14">
        <v>12</v>
      </c>
      <c r="BE40" s="14">
        <f t="shared" si="14"/>
        <v>0</v>
      </c>
      <c r="BF40" s="68">
        <f t="shared" si="15"/>
        <v>0</v>
      </c>
      <c r="BG40" s="20">
        <v>3</v>
      </c>
      <c r="BH40" s="19">
        <v>3</v>
      </c>
      <c r="BI40" s="19">
        <v>3</v>
      </c>
      <c r="BJ40" s="19">
        <v>3</v>
      </c>
      <c r="BK40" s="14">
        <v>3</v>
      </c>
      <c r="BL40" s="14">
        <f t="shared" si="16"/>
        <v>0</v>
      </c>
      <c r="BM40" s="15">
        <f t="shared" si="17"/>
        <v>0</v>
      </c>
      <c r="BN40" s="19">
        <v>8</v>
      </c>
      <c r="BO40" s="19">
        <v>8</v>
      </c>
      <c r="BP40" s="19">
        <v>7</v>
      </c>
      <c r="BQ40" s="19">
        <v>7</v>
      </c>
      <c r="BR40" s="19">
        <v>7</v>
      </c>
      <c r="BS40" s="14">
        <f t="shared" si="18"/>
        <v>0</v>
      </c>
      <c r="BT40" s="15">
        <f t="shared" si="19"/>
        <v>0</v>
      </c>
      <c r="BU40" s="20">
        <f>SUM(C40,J40,Q40,X40,AE40,AL40,AS40,AZ40,BG40,BN40)</f>
        <v>91</v>
      </c>
      <c r="BV40" s="14">
        <f>SUM(D40,K40,R40,Y40,AF40,AM40,AT40,BA40,BH40,BO40)</f>
        <v>94</v>
      </c>
      <c r="BW40" s="14">
        <f>SUM(E40,L40,S40,Z40,AG40,AN40,AU40,BB40,BI40,BP40,)</f>
        <v>74</v>
      </c>
      <c r="BX40" s="14">
        <f>SUM(F40,M40,T40,AA40,AH40,AO40,AV40,BC40,BJ40,BQ40,)</f>
        <v>74</v>
      </c>
      <c r="BY40" s="14">
        <f>SUM(G40,N40,U40,AB40,AI40,AP40,AW40,BD40,BK40,BR40,)</f>
        <v>74</v>
      </c>
      <c r="BZ40" s="14">
        <f t="shared" si="20"/>
        <v>0</v>
      </c>
      <c r="CA40" s="15">
        <f t="shared" si="21"/>
        <v>0</v>
      </c>
      <c r="CB40" s="43"/>
    </row>
    <row r="41" spans="1:80" ht="12" customHeight="1">
      <c r="A41" s="32"/>
      <c r="B41" s="33" t="s">
        <v>29</v>
      </c>
      <c r="C41" s="40"/>
      <c r="D41" s="22"/>
      <c r="E41" s="22"/>
      <c r="F41" s="22"/>
      <c r="G41" s="22"/>
      <c r="H41" s="50">
        <f t="shared" si="0"/>
        <v>0</v>
      </c>
      <c r="I41" s="51" t="e">
        <f t="shared" si="1"/>
        <v>#DIV/0!</v>
      </c>
      <c r="J41" s="22"/>
      <c r="K41" s="22"/>
      <c r="L41" s="22"/>
      <c r="M41" s="22"/>
      <c r="N41" s="22"/>
      <c r="O41" s="50">
        <f t="shared" si="2"/>
        <v>0</v>
      </c>
      <c r="P41" s="51" t="e">
        <f t="shared" si="3"/>
        <v>#DIV/0!</v>
      </c>
      <c r="Q41" s="22"/>
      <c r="R41" s="22"/>
      <c r="S41" s="22"/>
      <c r="T41" s="22"/>
      <c r="U41" s="22"/>
      <c r="V41" s="50">
        <f t="shared" si="4"/>
        <v>0</v>
      </c>
      <c r="W41" s="51" t="e">
        <f t="shared" si="5"/>
        <v>#DIV/0!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50">
        <f t="shared" si="6"/>
        <v>0</v>
      </c>
      <c r="AD41" s="51" t="e">
        <f t="shared" si="7"/>
        <v>#DIV/0!</v>
      </c>
      <c r="AE41" s="40"/>
      <c r="AF41" s="22"/>
      <c r="AG41" s="22"/>
      <c r="AH41" s="22"/>
      <c r="AI41" s="22"/>
      <c r="AJ41" s="50">
        <f t="shared" si="8"/>
        <v>0</v>
      </c>
      <c r="AK41" s="51" t="e">
        <f t="shared" si="9"/>
        <v>#DIV/0!</v>
      </c>
      <c r="AL41" s="22">
        <v>1</v>
      </c>
      <c r="AM41" s="22">
        <v>1</v>
      </c>
      <c r="AN41" s="22"/>
      <c r="AO41" s="22"/>
      <c r="AP41" s="22"/>
      <c r="AQ41" s="50">
        <f t="shared" si="10"/>
        <v>0</v>
      </c>
      <c r="AR41" s="51" t="e">
        <f t="shared" si="11"/>
        <v>#DIV/0!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50">
        <f t="shared" si="12"/>
        <v>0</v>
      </c>
      <c r="AY41" s="51" t="e">
        <f t="shared" si="13"/>
        <v>#DIV/0!</v>
      </c>
      <c r="AZ41" s="40"/>
      <c r="BA41" s="22"/>
      <c r="BB41" s="22"/>
      <c r="BC41" s="22"/>
      <c r="BD41" s="22"/>
      <c r="BE41" s="50">
        <f t="shared" si="14"/>
        <v>0</v>
      </c>
      <c r="BF41" s="69" t="e">
        <f t="shared" si="15"/>
        <v>#DIV/0!</v>
      </c>
      <c r="BG41" s="40"/>
      <c r="BH41" s="22"/>
      <c r="BI41" s="22"/>
      <c r="BJ41" s="22"/>
      <c r="BK41" s="22"/>
      <c r="BL41" s="50">
        <f t="shared" si="16"/>
        <v>0</v>
      </c>
      <c r="BM41" s="51" t="e">
        <f t="shared" si="17"/>
        <v>#DIV/0!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50">
        <f t="shared" si="18"/>
        <v>0</v>
      </c>
      <c r="BT41" s="51" t="e">
        <f t="shared" si="19"/>
        <v>#DIV/0!</v>
      </c>
      <c r="BU41" s="25">
        <f>SUM(C41,J41,Q41,X41,AE41,AL41,AS41,AZ41,BG41,BN41)</f>
        <v>1</v>
      </c>
      <c r="BV41" s="23">
        <f>SUM(D41,K41,R41,Y41,AF41,AM41,AT41,BA41,BH41,BO41)</f>
        <v>1</v>
      </c>
      <c r="BW41" s="23">
        <f>SUM(E41,L41,S41,Z41,AG41,AN41,AU41,BB41,BI41,BP41)</f>
        <v>0</v>
      </c>
      <c r="BX41" s="23">
        <f>SUM(F41,M41,T41,AA41,AH41,AO41,AV41,BC41,BJ41,BQ41)</f>
        <v>0</v>
      </c>
      <c r="BY41" s="23">
        <f>SUM(G41,N41,U41,AB41,AI41,AP41,AW41,BD41,BK41,BR41)</f>
        <v>0</v>
      </c>
      <c r="BZ41" s="23">
        <f t="shared" si="20"/>
        <v>0</v>
      </c>
      <c r="CA41" s="24" t="e">
        <f t="shared" si="21"/>
        <v>#DIV/0!</v>
      </c>
      <c r="CB41" s="43"/>
    </row>
    <row r="42" ht="14.25"/>
    <row r="43" ht="14.25"/>
  </sheetData>
  <sheetProtection/>
  <mergeCells count="3">
    <mergeCell ref="A1:B1"/>
    <mergeCell ref="A19:A29"/>
    <mergeCell ref="A8:A18"/>
  </mergeCells>
  <printOptions/>
  <pageMargins left="0.31496062992125984" right="0.1968503937007874" top="0.7086614173228347" bottom="0.62" header="0.5118110236220472" footer="0.5118110236220472"/>
  <pageSetup firstPageNumber="77" useFirstPageNumber="1" horizontalDpi="600" verticalDpi="600" orientation="landscape" pageOrder="overThenDown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市町村課（９８．４．６）</dc:creator>
  <cp:keywords/>
  <dc:description/>
  <cp:lastModifiedBy>099969</cp:lastModifiedBy>
  <cp:lastPrinted>2022-01-11T10:09:39Z</cp:lastPrinted>
  <dcterms:created xsi:type="dcterms:W3CDTF">2000-10-03T02:47:25Z</dcterms:created>
  <dcterms:modified xsi:type="dcterms:W3CDTF">2023-12-25T06:21:24Z</dcterms:modified>
  <cp:category/>
  <cp:version/>
  <cp:contentType/>
  <cp:contentStatus/>
</cp:coreProperties>
</file>