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1.13\市町村課nas_2\01_行政\43 市町村概要（全国市町村要覧,職員録含む）\令和６年度\04_関係団体・課内照会\02_【課内】令和６年度市町村概要原稿\02_資料集\資料集③（公営企業編）\02 資料編\"/>
    </mc:Choice>
  </mc:AlternateContent>
  <bookViews>
    <workbookView xWindow="1170" yWindow="0" windowWidth="27630" windowHeight="9945"/>
  </bookViews>
  <sheets>
    <sheet name="（1）" sheetId="1" r:id="rId1"/>
    <sheet name="（2）" sheetId="2" r:id="rId2"/>
    <sheet name="（3）" sheetId="3" r:id="rId3"/>
  </sheets>
  <definedNames>
    <definedName name="_xlnm._FilterDatabase" localSheetId="2" hidden="1">'（3）'!$A$67:$I$129</definedName>
    <definedName name="_xlnm.Print_Area" localSheetId="0">'（1）'!$A$1:$BE$35</definedName>
    <definedName name="_xlnm.Print_Area" localSheetId="1">'（2）'!$A$1:$BG$46</definedName>
    <definedName name="_xlnm.Print_Area" localSheetId="2">'（3）'!$A$1:$I$140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46" i="2" l="1"/>
  <c r="BG46" i="2" s="1"/>
  <c r="BE42" i="2"/>
  <c r="BE41" i="2"/>
  <c r="BE40" i="2"/>
  <c r="BE39" i="2"/>
  <c r="BE38" i="2"/>
  <c r="BE37" i="2"/>
  <c r="BE36" i="2"/>
  <c r="BE34" i="2"/>
  <c r="BE32" i="2"/>
  <c r="BE31" i="2"/>
  <c r="BE30" i="2"/>
  <c r="BE29" i="2"/>
  <c r="BE28" i="2"/>
  <c r="BE26" i="2"/>
  <c r="BE25" i="2"/>
  <c r="BE24" i="2"/>
  <c r="BE22" i="2"/>
  <c r="BE21" i="2"/>
  <c r="BE19" i="2"/>
  <c r="BE18" i="2"/>
  <c r="BE17" i="2"/>
  <c r="BE16" i="2"/>
  <c r="BE15" i="2"/>
  <c r="BE14" i="2"/>
  <c r="BE13" i="2"/>
  <c r="BE12" i="2"/>
  <c r="BE11" i="2"/>
  <c r="BE10" i="2"/>
  <c r="BE9" i="2"/>
  <c r="AY46" i="2"/>
  <c r="AZ46" i="2" s="1"/>
  <c r="AY42" i="2"/>
  <c r="AZ42" i="2" s="1"/>
  <c r="AY41" i="2"/>
  <c r="AZ41" i="2" s="1"/>
  <c r="AY40" i="2"/>
  <c r="AZ40" i="2" s="1"/>
  <c r="AY39" i="2"/>
  <c r="AZ39" i="2" s="1"/>
  <c r="AY38" i="2"/>
  <c r="AZ38" i="2" s="1"/>
  <c r="AY37" i="2"/>
  <c r="AZ37" i="2" s="1"/>
  <c r="AY36" i="2"/>
  <c r="AZ36" i="2" s="1"/>
  <c r="AY34" i="2"/>
  <c r="AZ34" i="2" s="1"/>
  <c r="AY32" i="2"/>
  <c r="AZ32" i="2" s="1"/>
  <c r="AY31" i="2"/>
  <c r="AZ31" i="2" s="1"/>
  <c r="AY30" i="2"/>
  <c r="AZ30" i="2" s="1"/>
  <c r="AY29" i="2"/>
  <c r="AZ29" i="2" s="1"/>
  <c r="AY28" i="2"/>
  <c r="AZ28" i="2" s="1"/>
  <c r="AY26" i="2"/>
  <c r="AZ26" i="2" s="1"/>
  <c r="AY25" i="2"/>
  <c r="AZ25" i="2" s="1"/>
  <c r="AY24" i="2"/>
  <c r="AZ24" i="2" s="1"/>
  <c r="AY22" i="2"/>
  <c r="AZ22" i="2" s="1"/>
  <c r="AY21" i="2"/>
  <c r="AZ21" i="2" s="1"/>
  <c r="AY19" i="2"/>
  <c r="AZ19" i="2" s="1"/>
  <c r="AY18" i="2"/>
  <c r="AZ18" i="2" s="1"/>
  <c r="AY17" i="2"/>
  <c r="AZ17" i="2" s="1"/>
  <c r="AY16" i="2"/>
  <c r="AZ16" i="2" s="1"/>
  <c r="AY15" i="2"/>
  <c r="AZ15" i="2" s="1"/>
  <c r="AY14" i="2"/>
  <c r="AZ14" i="2" s="1"/>
  <c r="AY13" i="2"/>
  <c r="AZ13" i="2" s="1"/>
  <c r="AY12" i="2"/>
  <c r="AZ12" i="2" s="1"/>
  <c r="AY11" i="2"/>
  <c r="AZ11" i="2" s="1"/>
  <c r="AY10" i="2"/>
  <c r="AZ10" i="2" s="1"/>
  <c r="AY9" i="2"/>
  <c r="AZ9" i="2" s="1"/>
  <c r="AX43" i="2"/>
  <c r="AX27" i="2"/>
  <c r="AX33" i="2" s="1"/>
  <c r="AX20" i="2"/>
  <c r="AX23" i="2" s="1"/>
  <c r="AX8" i="2"/>
  <c r="AR42" i="2"/>
  <c r="AS28" i="2"/>
  <c r="AR24" i="2"/>
  <c r="AS9" i="2"/>
  <c r="AR9" i="2"/>
  <c r="AS42" i="2"/>
  <c r="AS40" i="2"/>
  <c r="AS39" i="2"/>
  <c r="AS32" i="2"/>
  <c r="AS30" i="2"/>
  <c r="AS25" i="2"/>
  <c r="AS24" i="2"/>
  <c r="AS21" i="2"/>
  <c r="AS16" i="2"/>
  <c r="AS14" i="2"/>
  <c r="AS10" i="2"/>
  <c r="AR46" i="2"/>
  <c r="AS46" i="2" s="1"/>
  <c r="AR41" i="2"/>
  <c r="AS41" i="2" s="1"/>
  <c r="AR40" i="2"/>
  <c r="AR39" i="2"/>
  <c r="AR38" i="2"/>
  <c r="AS38" i="2" s="1"/>
  <c r="AR37" i="2"/>
  <c r="AS37" i="2" s="1"/>
  <c r="AR36" i="2"/>
  <c r="AS36" i="2" s="1"/>
  <c r="AR34" i="2"/>
  <c r="AS34" i="2" s="1"/>
  <c r="AR32" i="2"/>
  <c r="AR31" i="2"/>
  <c r="AS31" i="2" s="1"/>
  <c r="AR30" i="2"/>
  <c r="AR29" i="2"/>
  <c r="AS29" i="2" s="1"/>
  <c r="AR28" i="2"/>
  <c r="AR26" i="2"/>
  <c r="AS26" i="2" s="1"/>
  <c r="AR25" i="2"/>
  <c r="AR22" i="2"/>
  <c r="AS22" i="2" s="1"/>
  <c r="AR21" i="2"/>
  <c r="AR19" i="2"/>
  <c r="AS19" i="2" s="1"/>
  <c r="AR18" i="2"/>
  <c r="AS18" i="2" s="1"/>
  <c r="AR17" i="2"/>
  <c r="AS17" i="2" s="1"/>
  <c r="AR16" i="2"/>
  <c r="AR15" i="2"/>
  <c r="AS15" i="2" s="1"/>
  <c r="AR14" i="2"/>
  <c r="AR13" i="2"/>
  <c r="AS13" i="2" s="1"/>
  <c r="AR12" i="2"/>
  <c r="AS12" i="2" s="1"/>
  <c r="AR11" i="2"/>
  <c r="AS11" i="2" s="1"/>
  <c r="AR10" i="2"/>
  <c r="AQ43" i="2"/>
  <c r="AQ27" i="2"/>
  <c r="AQ33" i="2" s="1"/>
  <c r="AQ23" i="2"/>
  <c r="AQ8" i="2"/>
  <c r="AQ20" i="2"/>
  <c r="AX35" i="2" l="1"/>
  <c r="AX44" i="2" s="1"/>
  <c r="AX45" i="2"/>
  <c r="AQ35" i="2"/>
  <c r="AQ44" i="2" l="1"/>
  <c r="AK28" i="2"/>
  <c r="AL28" i="2" s="1"/>
  <c r="AK22" i="2"/>
  <c r="AL22" i="2" s="1"/>
  <c r="AK10" i="2"/>
  <c r="AL10" i="2" s="1"/>
  <c r="AK9" i="2"/>
  <c r="AL9" i="2" s="1"/>
  <c r="AK46" i="2"/>
  <c r="AL46" i="2" s="1"/>
  <c r="AK42" i="2"/>
  <c r="AL42" i="2" s="1"/>
  <c r="AK41" i="2"/>
  <c r="AL41" i="2" s="1"/>
  <c r="AK40" i="2"/>
  <c r="AL40" i="2" s="1"/>
  <c r="AK39" i="2"/>
  <c r="AL39" i="2" s="1"/>
  <c r="AK38" i="2"/>
  <c r="AL38" i="2" s="1"/>
  <c r="AK37" i="2"/>
  <c r="AL37" i="2" s="1"/>
  <c r="AK36" i="2"/>
  <c r="AL36" i="2" s="1"/>
  <c r="AK34" i="2"/>
  <c r="AL34" i="2" s="1"/>
  <c r="AK32" i="2"/>
  <c r="AL32" i="2" s="1"/>
  <c r="AK31" i="2"/>
  <c r="AL31" i="2" s="1"/>
  <c r="AK30" i="2"/>
  <c r="AL30" i="2" s="1"/>
  <c r="AK29" i="2"/>
  <c r="AL29" i="2" s="1"/>
  <c r="AK26" i="2"/>
  <c r="AL26" i="2" s="1"/>
  <c r="AK25" i="2"/>
  <c r="AL25" i="2" s="1"/>
  <c r="AK24" i="2"/>
  <c r="AL24" i="2" s="1"/>
  <c r="AK21" i="2"/>
  <c r="AL21" i="2" s="1"/>
  <c r="AK19" i="2"/>
  <c r="AL19" i="2" s="1"/>
  <c r="AK18" i="2"/>
  <c r="AL18" i="2" s="1"/>
  <c r="AK17" i="2"/>
  <c r="AL17" i="2" s="1"/>
  <c r="AK16" i="2"/>
  <c r="AL16" i="2" s="1"/>
  <c r="AK15" i="2"/>
  <c r="AL15" i="2" s="1"/>
  <c r="AK14" i="2"/>
  <c r="AL14" i="2" s="1"/>
  <c r="AK13" i="2"/>
  <c r="AL13" i="2" s="1"/>
  <c r="AK12" i="2"/>
  <c r="AL12" i="2" s="1"/>
  <c r="AK11" i="2"/>
  <c r="AL11" i="2" s="1"/>
  <c r="AJ8" i="2"/>
  <c r="AJ43" i="2"/>
  <c r="AJ27" i="2"/>
  <c r="AJ33" i="2" s="1"/>
  <c r="AJ20" i="2"/>
  <c r="AJ23" i="2" s="1"/>
  <c r="AC43" i="2"/>
  <c r="AC27" i="2"/>
  <c r="AC33" i="2" s="1"/>
  <c r="AC20" i="2"/>
  <c r="AC23" i="2" s="1"/>
  <c r="AC8" i="2"/>
  <c r="W11" i="2"/>
  <c r="X11" i="2" s="1"/>
  <c r="W9" i="2"/>
  <c r="X9" i="2" s="1"/>
  <c r="X46" i="2"/>
  <c r="W46" i="2"/>
  <c r="W42" i="2"/>
  <c r="X42" i="2" s="1"/>
  <c r="W41" i="2"/>
  <c r="X41" i="2" s="1"/>
  <c r="W40" i="2"/>
  <c r="X40" i="2" s="1"/>
  <c r="W39" i="2"/>
  <c r="X39" i="2" s="1"/>
  <c r="W38" i="2"/>
  <c r="X38" i="2" s="1"/>
  <c r="W37" i="2"/>
  <c r="X37" i="2" s="1"/>
  <c r="W36" i="2"/>
  <c r="X36" i="2" s="1"/>
  <c r="W34" i="2"/>
  <c r="X34" i="2" s="1"/>
  <c r="W32" i="2"/>
  <c r="X32" i="2" s="1"/>
  <c r="W31" i="2"/>
  <c r="X31" i="2" s="1"/>
  <c r="W30" i="2"/>
  <c r="X30" i="2" s="1"/>
  <c r="W29" i="2"/>
  <c r="X29" i="2" s="1"/>
  <c r="W28" i="2"/>
  <c r="X28" i="2" s="1"/>
  <c r="W26" i="2"/>
  <c r="X26" i="2" s="1"/>
  <c r="W25" i="2"/>
  <c r="X25" i="2" s="1"/>
  <c r="W24" i="2"/>
  <c r="X24" i="2" s="1"/>
  <c r="W22" i="2"/>
  <c r="X22" i="2" s="1"/>
  <c r="W21" i="2"/>
  <c r="X21" i="2" s="1"/>
  <c r="W19" i="2"/>
  <c r="X19" i="2" s="1"/>
  <c r="W18" i="2"/>
  <c r="X18" i="2" s="1"/>
  <c r="W17" i="2"/>
  <c r="X17" i="2" s="1"/>
  <c r="W16" i="2"/>
  <c r="X16" i="2" s="1"/>
  <c r="W15" i="2"/>
  <c r="X15" i="2" s="1"/>
  <c r="W14" i="2"/>
  <c r="X14" i="2" s="1"/>
  <c r="W13" i="2"/>
  <c r="X13" i="2" s="1"/>
  <c r="W12" i="2"/>
  <c r="X12" i="2" s="1"/>
  <c r="W10" i="2"/>
  <c r="X10" i="2" s="1"/>
  <c r="V8" i="2"/>
  <c r="V43" i="2"/>
  <c r="V27" i="2"/>
  <c r="V33" i="2" s="1"/>
  <c r="V20" i="2"/>
  <c r="V23" i="2" s="1"/>
  <c r="P9" i="2"/>
  <c r="Q9" i="2" s="1"/>
  <c r="P46" i="2"/>
  <c r="Q46" i="2" s="1"/>
  <c r="P42" i="2"/>
  <c r="Q42" i="2" s="1"/>
  <c r="P41" i="2"/>
  <c r="Q41" i="2" s="1"/>
  <c r="P40" i="2"/>
  <c r="Q40" i="2" s="1"/>
  <c r="P39" i="2"/>
  <c r="Q39" i="2" s="1"/>
  <c r="P38" i="2"/>
  <c r="Q38" i="2" s="1"/>
  <c r="P37" i="2"/>
  <c r="Q37" i="2" s="1"/>
  <c r="P36" i="2"/>
  <c r="Q36" i="2" s="1"/>
  <c r="P34" i="2"/>
  <c r="Q34" i="2" s="1"/>
  <c r="P32" i="2"/>
  <c r="Q32" i="2" s="1"/>
  <c r="P31" i="2"/>
  <c r="Q31" i="2" s="1"/>
  <c r="P30" i="2"/>
  <c r="Q30" i="2" s="1"/>
  <c r="P29" i="2"/>
  <c r="Q29" i="2" s="1"/>
  <c r="P28" i="2"/>
  <c r="Q28" i="2" s="1"/>
  <c r="P26" i="2"/>
  <c r="Q26" i="2" s="1"/>
  <c r="P25" i="2"/>
  <c r="Q25" i="2" s="1"/>
  <c r="P24" i="2"/>
  <c r="Q24" i="2" s="1"/>
  <c r="P22" i="2"/>
  <c r="Q22" i="2" s="1"/>
  <c r="P21" i="2"/>
  <c r="Q21" i="2" s="1"/>
  <c r="P19" i="2"/>
  <c r="Q19" i="2" s="1"/>
  <c r="P18" i="2"/>
  <c r="Q18" i="2" s="1"/>
  <c r="P17" i="2"/>
  <c r="Q17" i="2" s="1"/>
  <c r="P16" i="2"/>
  <c r="Q16" i="2" s="1"/>
  <c r="P15" i="2"/>
  <c r="Q15" i="2" s="1"/>
  <c r="P14" i="2"/>
  <c r="Q14" i="2" s="1"/>
  <c r="P13" i="2"/>
  <c r="Q13" i="2" s="1"/>
  <c r="P12" i="2"/>
  <c r="Q12" i="2" s="1"/>
  <c r="P11" i="2"/>
  <c r="Q11" i="2" s="1"/>
  <c r="P10" i="2"/>
  <c r="Q10" i="2" s="1"/>
  <c r="O43" i="2"/>
  <c r="O27" i="2"/>
  <c r="O33" i="2" s="1"/>
  <c r="O20" i="2"/>
  <c r="O23" i="2" s="1"/>
  <c r="I13" i="2"/>
  <c r="J13" i="2" s="1"/>
  <c r="I10" i="2"/>
  <c r="J10" i="2" s="1"/>
  <c r="H8" i="2"/>
  <c r="BE8" i="2" s="1"/>
  <c r="I46" i="2"/>
  <c r="J46" i="2" s="1"/>
  <c r="I42" i="2"/>
  <c r="J42" i="2" s="1"/>
  <c r="I41" i="2"/>
  <c r="J41" i="2" s="1"/>
  <c r="I40" i="2"/>
  <c r="J40" i="2" s="1"/>
  <c r="I39" i="2"/>
  <c r="J39" i="2" s="1"/>
  <c r="I38" i="2"/>
  <c r="J38" i="2" s="1"/>
  <c r="I37" i="2"/>
  <c r="J37" i="2" s="1"/>
  <c r="I36" i="2"/>
  <c r="J36" i="2" s="1"/>
  <c r="I34" i="2"/>
  <c r="J34" i="2" s="1"/>
  <c r="I32" i="2"/>
  <c r="J32" i="2" s="1"/>
  <c r="I31" i="2"/>
  <c r="J31" i="2" s="1"/>
  <c r="I30" i="2"/>
  <c r="J30" i="2" s="1"/>
  <c r="I29" i="2"/>
  <c r="J29" i="2" s="1"/>
  <c r="I28" i="2"/>
  <c r="J28" i="2" s="1"/>
  <c r="I26" i="2"/>
  <c r="J26" i="2" s="1"/>
  <c r="I25" i="2"/>
  <c r="J25" i="2" s="1"/>
  <c r="I24" i="2"/>
  <c r="J24" i="2" s="1"/>
  <c r="I22" i="2"/>
  <c r="J22" i="2" s="1"/>
  <c r="I21" i="2"/>
  <c r="J21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2" i="2"/>
  <c r="J12" i="2" s="1"/>
  <c r="I11" i="2"/>
  <c r="J11" i="2" s="1"/>
  <c r="I9" i="2"/>
  <c r="J9" i="2" s="1"/>
  <c r="H43" i="2"/>
  <c r="H27" i="2"/>
  <c r="H20" i="2"/>
  <c r="H23" i="2" l="1"/>
  <c r="BE23" i="2" s="1"/>
  <c r="BE20" i="2"/>
  <c r="H33" i="2"/>
  <c r="BE33" i="2" s="1"/>
  <c r="BE27" i="2"/>
  <c r="V35" i="2"/>
  <c r="V44" i="2" s="1"/>
  <c r="BE43" i="2"/>
  <c r="AQ45" i="2"/>
  <c r="AJ35" i="2"/>
  <c r="AC35" i="2"/>
  <c r="AC44" i="2" s="1"/>
  <c r="O35" i="2"/>
  <c r="H35" i="2" l="1"/>
  <c r="BE35" i="2" s="1"/>
  <c r="BE44" i="2" s="1"/>
  <c r="AJ44" i="2"/>
  <c r="V45" i="2"/>
  <c r="O44" i="2"/>
  <c r="BC11" i="1"/>
  <c r="BC9" i="1"/>
  <c r="BC10" i="1"/>
  <c r="BC13" i="1"/>
  <c r="BC14" i="1"/>
  <c r="BC15" i="1"/>
  <c r="BC16" i="1"/>
  <c r="BC19" i="1"/>
  <c r="BC20" i="1"/>
  <c r="BC21" i="1"/>
  <c r="BC23" i="1"/>
  <c r="BC24" i="1"/>
  <c r="BC28" i="1"/>
  <c r="BC29" i="1"/>
  <c r="BC30" i="1"/>
  <c r="BC31" i="1"/>
  <c r="BC34" i="1"/>
  <c r="BC35" i="1"/>
  <c r="AY9" i="1"/>
  <c r="AW35" i="1"/>
  <c r="AX35" i="1" s="1"/>
  <c r="AW34" i="1"/>
  <c r="AX34" i="1" s="1"/>
  <c r="AW31" i="1"/>
  <c r="AX31" i="1" s="1"/>
  <c r="AW30" i="1"/>
  <c r="AX30" i="1" s="1"/>
  <c r="AW29" i="1"/>
  <c r="AX29" i="1" s="1"/>
  <c r="AW28" i="1"/>
  <c r="AX28" i="1" s="1"/>
  <c r="AW24" i="1"/>
  <c r="AX24" i="1" s="1"/>
  <c r="AW23" i="1"/>
  <c r="AX23" i="1" s="1"/>
  <c r="AW21" i="1"/>
  <c r="AX21" i="1" s="1"/>
  <c r="AW20" i="1"/>
  <c r="AX20" i="1" s="1"/>
  <c r="AW19" i="1"/>
  <c r="AX19" i="1" s="1"/>
  <c r="AW16" i="1"/>
  <c r="AX16" i="1" s="1"/>
  <c r="AW15" i="1"/>
  <c r="AX15" i="1" s="1"/>
  <c r="AW14" i="1"/>
  <c r="AX14" i="1" s="1"/>
  <c r="AW13" i="1"/>
  <c r="AX13" i="1" s="1"/>
  <c r="AW11" i="1"/>
  <c r="AX11" i="1" s="1"/>
  <c r="AW10" i="1"/>
  <c r="AX10" i="1" s="1"/>
  <c r="AW9" i="1"/>
  <c r="AX9" i="1" s="1"/>
  <c r="AV33" i="1"/>
  <c r="AV32" i="1"/>
  <c r="AV27" i="1"/>
  <c r="AV26" i="1"/>
  <c r="AV25" i="1"/>
  <c r="AV22" i="1"/>
  <c r="AV18" i="1"/>
  <c r="AV17" i="1"/>
  <c r="AV12" i="1"/>
  <c r="AV8" i="1"/>
  <c r="BC8" i="1" s="1"/>
  <c r="AQ30" i="1"/>
  <c r="AQ24" i="1"/>
  <c r="AQ13" i="1"/>
  <c r="AQ11" i="1"/>
  <c r="AP29" i="1"/>
  <c r="AQ29" i="1" s="1"/>
  <c r="AP21" i="1"/>
  <c r="AQ21" i="1" s="1"/>
  <c r="AP14" i="1"/>
  <c r="AQ14" i="1" s="1"/>
  <c r="AP35" i="1"/>
  <c r="AQ35" i="1" s="1"/>
  <c r="AP34" i="1"/>
  <c r="AP31" i="1"/>
  <c r="AQ31" i="1" s="1"/>
  <c r="AP30" i="1"/>
  <c r="AP28" i="1"/>
  <c r="AP24" i="1"/>
  <c r="AP23" i="1"/>
  <c r="AQ23" i="1" s="1"/>
  <c r="AP20" i="1"/>
  <c r="AQ20" i="1" s="1"/>
  <c r="AP19" i="1"/>
  <c r="AQ19" i="1" s="1"/>
  <c r="AP16" i="1"/>
  <c r="AQ16" i="1" s="1"/>
  <c r="AP15" i="1"/>
  <c r="AQ15" i="1" s="1"/>
  <c r="AP13" i="1"/>
  <c r="AP11" i="1"/>
  <c r="AP10" i="1"/>
  <c r="AQ10" i="1" s="1"/>
  <c r="AP9" i="1"/>
  <c r="AQ9" i="1" s="1"/>
  <c r="AO33" i="1"/>
  <c r="AO32" i="1"/>
  <c r="AO27" i="1"/>
  <c r="AO26" i="1"/>
  <c r="AO25" i="1"/>
  <c r="AO22" i="1"/>
  <c r="AO18" i="1"/>
  <c r="AO17" i="1"/>
  <c r="AO12" i="1"/>
  <c r="AI8" i="1"/>
  <c r="AJ8" i="1"/>
  <c r="AJ33" i="1"/>
  <c r="AI20" i="1"/>
  <c r="AJ20" i="1" s="1"/>
  <c r="AI13" i="1"/>
  <c r="AJ13" i="1" s="1"/>
  <c r="AI9" i="1"/>
  <c r="AJ9" i="1" s="1"/>
  <c r="AI35" i="1"/>
  <c r="AJ35" i="1" s="1"/>
  <c r="AI34" i="1"/>
  <c r="AJ34" i="1" s="1"/>
  <c r="AI33" i="1"/>
  <c r="AI31" i="1"/>
  <c r="AJ31" i="1" s="1"/>
  <c r="AI30" i="1"/>
  <c r="AJ30" i="1" s="1"/>
  <c r="AI29" i="1"/>
  <c r="AJ29" i="1" s="1"/>
  <c r="AI28" i="1"/>
  <c r="AJ28" i="1" s="1"/>
  <c r="AI24" i="1"/>
  <c r="AJ24" i="1" s="1"/>
  <c r="AI23" i="1"/>
  <c r="AJ23" i="1" s="1"/>
  <c r="AI21" i="1"/>
  <c r="AJ21" i="1" s="1"/>
  <c r="AI19" i="1"/>
  <c r="AJ19" i="1" s="1"/>
  <c r="AI16" i="1"/>
  <c r="AJ16" i="1" s="1"/>
  <c r="AI15" i="1"/>
  <c r="AJ15" i="1" s="1"/>
  <c r="AI14" i="1"/>
  <c r="AJ14" i="1" s="1"/>
  <c r="AI11" i="1"/>
  <c r="AJ11" i="1" s="1"/>
  <c r="AI10" i="1"/>
  <c r="AJ10" i="1" s="1"/>
  <c r="AH32" i="1"/>
  <c r="AH27" i="1"/>
  <c r="AH26" i="1"/>
  <c r="AH25" i="1"/>
  <c r="AH22" i="1"/>
  <c r="AH18" i="1"/>
  <c r="BC18" i="1" s="1"/>
  <c r="AH17" i="1"/>
  <c r="AH12" i="1"/>
  <c r="V31" i="1"/>
  <c r="U10" i="1"/>
  <c r="U8" i="1"/>
  <c r="V8" i="1" s="1"/>
  <c r="V15" i="1"/>
  <c r="V10" i="1"/>
  <c r="U9" i="1"/>
  <c r="V9" i="1" s="1"/>
  <c r="U35" i="1"/>
  <c r="V35" i="1" s="1"/>
  <c r="U34" i="1"/>
  <c r="V34" i="1" s="1"/>
  <c r="U31" i="1"/>
  <c r="U30" i="1"/>
  <c r="V30" i="1" s="1"/>
  <c r="U29" i="1"/>
  <c r="V29" i="1" s="1"/>
  <c r="U28" i="1"/>
  <c r="V28" i="1" s="1"/>
  <c r="U24" i="1"/>
  <c r="V24" i="1" s="1"/>
  <c r="U23" i="1"/>
  <c r="V23" i="1" s="1"/>
  <c r="U21" i="1"/>
  <c r="V21" i="1" s="1"/>
  <c r="U20" i="1"/>
  <c r="V20" i="1" s="1"/>
  <c r="U19" i="1"/>
  <c r="V19" i="1" s="1"/>
  <c r="U16" i="1"/>
  <c r="V16" i="1" s="1"/>
  <c r="U15" i="1"/>
  <c r="U14" i="1"/>
  <c r="V14" i="1" s="1"/>
  <c r="U13" i="1"/>
  <c r="V13" i="1" s="1"/>
  <c r="U11" i="1"/>
  <c r="V11" i="1" s="1"/>
  <c r="T33" i="1"/>
  <c r="T32" i="1"/>
  <c r="T27" i="1"/>
  <c r="T26" i="1"/>
  <c r="T25" i="1"/>
  <c r="T22" i="1"/>
  <c r="T17" i="1"/>
  <c r="T12" i="1"/>
  <c r="N13" i="1"/>
  <c r="O13" i="1" s="1"/>
  <c r="N10" i="1"/>
  <c r="O10" i="1" s="1"/>
  <c r="N9" i="1"/>
  <c r="O9" i="1" s="1"/>
  <c r="N11" i="1"/>
  <c r="O11" i="1" s="1"/>
  <c r="N8" i="1"/>
  <c r="O8" i="1" s="1"/>
  <c r="N35" i="1"/>
  <c r="O35" i="1" s="1"/>
  <c r="N34" i="1"/>
  <c r="O34" i="1" s="1"/>
  <c r="N31" i="1"/>
  <c r="O31" i="1" s="1"/>
  <c r="N30" i="1"/>
  <c r="O30" i="1" s="1"/>
  <c r="N29" i="1"/>
  <c r="O29" i="1" s="1"/>
  <c r="N28" i="1"/>
  <c r="O28" i="1" s="1"/>
  <c r="N24" i="1"/>
  <c r="O24" i="1" s="1"/>
  <c r="N23" i="1"/>
  <c r="O23" i="1" s="1"/>
  <c r="N21" i="1"/>
  <c r="O21" i="1" s="1"/>
  <c r="N20" i="1"/>
  <c r="O20" i="1" s="1"/>
  <c r="N19" i="1"/>
  <c r="O19" i="1" s="1"/>
  <c r="N18" i="1"/>
  <c r="O18" i="1" s="1"/>
  <c r="N16" i="1"/>
  <c r="O16" i="1" s="1"/>
  <c r="N15" i="1"/>
  <c r="O15" i="1" s="1"/>
  <c r="N14" i="1"/>
  <c r="O14" i="1" s="1"/>
  <c r="M33" i="1"/>
  <c r="M32" i="1"/>
  <c r="M27" i="1"/>
  <c r="M26" i="1"/>
  <c r="M25" i="1"/>
  <c r="M22" i="1"/>
  <c r="M17" i="1"/>
  <c r="M12" i="1"/>
  <c r="F12" i="1"/>
  <c r="BC12" i="1" s="1"/>
  <c r="G35" i="1"/>
  <c r="H35" i="1" s="1"/>
  <c r="G34" i="1"/>
  <c r="H34" i="1" s="1"/>
  <c r="G31" i="1"/>
  <c r="H31" i="1" s="1"/>
  <c r="G30" i="1"/>
  <c r="H30" i="1" s="1"/>
  <c r="G29" i="1"/>
  <c r="H29" i="1" s="1"/>
  <c r="G28" i="1"/>
  <c r="H28" i="1" s="1"/>
  <c r="G24" i="1"/>
  <c r="H24" i="1" s="1"/>
  <c r="G23" i="1"/>
  <c r="H23" i="1" s="1"/>
  <c r="G21" i="1"/>
  <c r="H21" i="1" s="1"/>
  <c r="G20" i="1"/>
  <c r="H20" i="1" s="1"/>
  <c r="G19" i="1"/>
  <c r="H19" i="1" s="1"/>
  <c r="G16" i="1"/>
  <c r="H16" i="1" s="1"/>
  <c r="G15" i="1"/>
  <c r="H15" i="1" s="1"/>
  <c r="G14" i="1"/>
  <c r="H14" i="1" s="1"/>
  <c r="G13" i="1"/>
  <c r="H13" i="1" s="1"/>
  <c r="G11" i="1"/>
  <c r="H11" i="1" s="1"/>
  <c r="G10" i="1"/>
  <c r="H10" i="1" s="1"/>
  <c r="G9" i="1"/>
  <c r="H9" i="1" s="1"/>
  <c r="G8" i="1"/>
  <c r="H8" i="1" s="1"/>
  <c r="F33" i="1"/>
  <c r="BC33" i="1" s="1"/>
  <c r="F32" i="1"/>
  <c r="BC32" i="1" s="1"/>
  <c r="F27" i="1"/>
  <c r="BC27" i="1" s="1"/>
  <c r="F26" i="1"/>
  <c r="BC26" i="1" s="1"/>
  <c r="F25" i="1"/>
  <c r="BC25" i="1" s="1"/>
  <c r="F22" i="1"/>
  <c r="BC22" i="1" s="1"/>
  <c r="F17" i="1"/>
  <c r="BC17" i="1" s="1"/>
  <c r="BE45" i="2" l="1"/>
  <c r="H44" i="2"/>
  <c r="AJ45" i="2"/>
  <c r="O45" i="2"/>
  <c r="H45" i="2"/>
  <c r="BD42" i="2" l="1"/>
  <c r="BF42" i="2" s="1"/>
  <c r="BG42" i="2" s="1"/>
  <c r="BD41" i="2"/>
  <c r="BF41" i="2" s="1"/>
  <c r="BG41" i="2" s="1"/>
  <c r="BD40" i="2"/>
  <c r="BF40" i="2" s="1"/>
  <c r="BG40" i="2" s="1"/>
  <c r="BD39" i="2"/>
  <c r="BF39" i="2" s="1"/>
  <c r="BG39" i="2" s="1"/>
  <c r="BD38" i="2"/>
  <c r="BF38" i="2" s="1"/>
  <c r="BG38" i="2" s="1"/>
  <c r="BD37" i="2"/>
  <c r="BF37" i="2" s="1"/>
  <c r="BG37" i="2" s="1"/>
  <c r="BD36" i="2"/>
  <c r="BF36" i="2" s="1"/>
  <c r="BG36" i="2" s="1"/>
  <c r="BD34" i="2"/>
  <c r="BF34" i="2" s="1"/>
  <c r="BG34" i="2" s="1"/>
  <c r="BD32" i="2"/>
  <c r="BF32" i="2" s="1"/>
  <c r="BG32" i="2" s="1"/>
  <c r="BD31" i="2"/>
  <c r="BF31" i="2" s="1"/>
  <c r="BG31" i="2" s="1"/>
  <c r="BD30" i="2"/>
  <c r="BF30" i="2" s="1"/>
  <c r="BG30" i="2" s="1"/>
  <c r="BD29" i="2"/>
  <c r="BF29" i="2" s="1"/>
  <c r="BG29" i="2" s="1"/>
  <c r="BD28" i="2"/>
  <c r="BF28" i="2" s="1"/>
  <c r="BG28" i="2" s="1"/>
  <c r="BD26" i="2"/>
  <c r="BF26" i="2" s="1"/>
  <c r="BG26" i="2" s="1"/>
  <c r="BD25" i="2"/>
  <c r="BF25" i="2" s="1"/>
  <c r="BG25" i="2" s="1"/>
  <c r="BD24" i="2"/>
  <c r="BF24" i="2" s="1"/>
  <c r="BG24" i="2" s="1"/>
  <c r="BD22" i="2"/>
  <c r="BF22" i="2" s="1"/>
  <c r="BG22" i="2" s="1"/>
  <c r="BD21" i="2"/>
  <c r="BF21" i="2" s="1"/>
  <c r="BG21" i="2" s="1"/>
  <c r="BD19" i="2"/>
  <c r="BF19" i="2" s="1"/>
  <c r="BG19" i="2" s="1"/>
  <c r="BD18" i="2"/>
  <c r="BF18" i="2" s="1"/>
  <c r="BG18" i="2" s="1"/>
  <c r="BD17" i="2"/>
  <c r="BF17" i="2" s="1"/>
  <c r="BG17" i="2" s="1"/>
  <c r="BD16" i="2"/>
  <c r="BF16" i="2" s="1"/>
  <c r="BG16" i="2" s="1"/>
  <c r="BD15" i="2"/>
  <c r="BF15" i="2" s="1"/>
  <c r="BG15" i="2" s="1"/>
  <c r="BD14" i="2"/>
  <c r="BF14" i="2" s="1"/>
  <c r="BG14" i="2" s="1"/>
  <c r="BD13" i="2"/>
  <c r="BF13" i="2" s="1"/>
  <c r="BG13" i="2" s="1"/>
  <c r="BD12" i="2"/>
  <c r="BF12" i="2" s="1"/>
  <c r="BG12" i="2" s="1"/>
  <c r="BD11" i="2"/>
  <c r="BF11" i="2" s="1"/>
  <c r="BG11" i="2" s="1"/>
  <c r="BD10" i="2"/>
  <c r="BF10" i="2" s="1"/>
  <c r="BG10" i="2" s="1"/>
  <c r="BD9" i="2"/>
  <c r="BF9" i="2" s="1"/>
  <c r="BG9" i="2" s="1"/>
  <c r="AW43" i="2"/>
  <c r="AY43" i="2" s="1"/>
  <c r="AZ43" i="2" s="1"/>
  <c r="AW27" i="2"/>
  <c r="AY27" i="2" s="1"/>
  <c r="AZ27" i="2" s="1"/>
  <c r="AW20" i="2"/>
  <c r="AW8" i="2"/>
  <c r="AY8" i="2" s="1"/>
  <c r="AZ8" i="2" s="1"/>
  <c r="AP43" i="2"/>
  <c r="AR43" i="2" s="1"/>
  <c r="AS43" i="2" s="1"/>
  <c r="AP27" i="2"/>
  <c r="AP20" i="2"/>
  <c r="AP8" i="2"/>
  <c r="AR8" i="2" s="1"/>
  <c r="AS8" i="2" s="1"/>
  <c r="AI43" i="2"/>
  <c r="AK43" i="2" s="1"/>
  <c r="AL43" i="2" s="1"/>
  <c r="AI27" i="2"/>
  <c r="AI20" i="2"/>
  <c r="AI8" i="2"/>
  <c r="AK8" i="2" s="1"/>
  <c r="AL8" i="2" s="1"/>
  <c r="AB43" i="2"/>
  <c r="AA43" i="2"/>
  <c r="Z43" i="2"/>
  <c r="AB27" i="2"/>
  <c r="AB33" i="2" s="1"/>
  <c r="AA27" i="2"/>
  <c r="AA33" i="2" s="1"/>
  <c r="Z27" i="2"/>
  <c r="Z33" i="2" s="1"/>
  <c r="AB20" i="2"/>
  <c r="AB23" i="2" s="1"/>
  <c r="AA20" i="2"/>
  <c r="AA23" i="2" s="1"/>
  <c r="Z20" i="2"/>
  <c r="Z23" i="2" s="1"/>
  <c r="AB8" i="2"/>
  <c r="AA8" i="2"/>
  <c r="Z8" i="2"/>
  <c r="U8" i="2"/>
  <c r="W8" i="2" s="1"/>
  <c r="X8" i="2" s="1"/>
  <c r="U43" i="2"/>
  <c r="W43" i="2" s="1"/>
  <c r="X43" i="2" s="1"/>
  <c r="U27" i="2"/>
  <c r="W27" i="2" s="1"/>
  <c r="X27" i="2" s="1"/>
  <c r="AW23" i="2" l="1"/>
  <c r="AY23" i="2" s="1"/>
  <c r="AZ23" i="2" s="1"/>
  <c r="AY20" i="2"/>
  <c r="AZ20" i="2" s="1"/>
  <c r="AP33" i="2"/>
  <c r="AR33" i="2" s="1"/>
  <c r="AS33" i="2" s="1"/>
  <c r="AR27" i="2"/>
  <c r="AS27" i="2" s="1"/>
  <c r="AP23" i="2"/>
  <c r="AR23" i="2" s="1"/>
  <c r="AS23" i="2" s="1"/>
  <c r="AR20" i="2"/>
  <c r="AS20" i="2" s="1"/>
  <c r="AI33" i="2"/>
  <c r="AK33" i="2" s="1"/>
  <c r="AL33" i="2" s="1"/>
  <c r="AK27" i="2"/>
  <c r="AL27" i="2" s="1"/>
  <c r="AI23" i="2"/>
  <c r="AK23" i="2" s="1"/>
  <c r="AL23" i="2" s="1"/>
  <c r="AK20" i="2"/>
  <c r="AL20" i="2" s="1"/>
  <c r="AD8" i="2"/>
  <c r="Z35" i="2"/>
  <c r="Z44" i="2" s="1"/>
  <c r="AA35" i="2"/>
  <c r="AA44" i="2" s="1"/>
  <c r="AB35" i="2"/>
  <c r="AB44" i="2" s="1"/>
  <c r="U33" i="2"/>
  <c r="W33" i="2" s="1"/>
  <c r="X33" i="2" s="1"/>
  <c r="AW33" i="2"/>
  <c r="AY33" i="2" s="1"/>
  <c r="AZ33" i="2" s="1"/>
  <c r="U20" i="2"/>
  <c r="W20" i="2" s="1"/>
  <c r="X20" i="2" s="1"/>
  <c r="N43" i="2"/>
  <c r="P43" i="2" s="1"/>
  <c r="Q43" i="2" s="1"/>
  <c r="N27" i="2"/>
  <c r="P27" i="2" s="1"/>
  <c r="Q27" i="2" s="1"/>
  <c r="N20" i="2"/>
  <c r="P20" i="2" s="1"/>
  <c r="Q20" i="2" s="1"/>
  <c r="M20" i="2"/>
  <c r="M23" i="2" s="1"/>
  <c r="L20" i="2"/>
  <c r="L23" i="2" s="1"/>
  <c r="N8" i="2"/>
  <c r="P8" i="2" s="1"/>
  <c r="Q8" i="2" s="1"/>
  <c r="M8" i="2"/>
  <c r="L8" i="2"/>
  <c r="G43" i="2"/>
  <c r="G27" i="2"/>
  <c r="G33" i="2" s="1"/>
  <c r="G20" i="2"/>
  <c r="G8" i="2"/>
  <c r="AP35" i="2" l="1"/>
  <c r="AR35" i="2" s="1"/>
  <c r="AS35" i="2" s="1"/>
  <c r="AI35" i="2"/>
  <c r="AK35" i="2" s="1"/>
  <c r="AL35" i="2" s="1"/>
  <c r="N23" i="2"/>
  <c r="P23" i="2" s="1"/>
  <c r="Q23" i="2" s="1"/>
  <c r="I43" i="2"/>
  <c r="J43" i="2" s="1"/>
  <c r="BD43" i="2"/>
  <c r="BF43" i="2" s="1"/>
  <c r="BG43" i="2" s="1"/>
  <c r="I20" i="2"/>
  <c r="J20" i="2" s="1"/>
  <c r="BD20" i="2"/>
  <c r="BF20" i="2" s="1"/>
  <c r="BG20" i="2" s="1"/>
  <c r="G23" i="2"/>
  <c r="U23" i="2"/>
  <c r="W23" i="2" s="1"/>
  <c r="X23" i="2" s="1"/>
  <c r="I8" i="2"/>
  <c r="J8" i="2" s="1"/>
  <c r="BD8" i="2"/>
  <c r="BF8" i="2" s="1"/>
  <c r="BG8" i="2" s="1"/>
  <c r="AP44" i="2"/>
  <c r="AR44" i="2" s="1"/>
  <c r="AS44" i="2" s="1"/>
  <c r="I27" i="2"/>
  <c r="J27" i="2" s="1"/>
  <c r="BD27" i="2"/>
  <c r="BF27" i="2" s="1"/>
  <c r="BG27" i="2" s="1"/>
  <c r="I33" i="2"/>
  <c r="J33" i="2" s="1"/>
  <c r="AW35" i="2"/>
  <c r="AY35" i="2" s="1"/>
  <c r="AZ35" i="2" s="1"/>
  <c r="N33" i="2"/>
  <c r="BB35" i="1"/>
  <c r="BD35" i="1" s="1"/>
  <c r="BE35" i="1" s="1"/>
  <c r="BB34" i="1"/>
  <c r="BD34" i="1" s="1"/>
  <c r="BE34" i="1" s="1"/>
  <c r="BB31" i="1"/>
  <c r="BD31" i="1" s="1"/>
  <c r="BE31" i="1" s="1"/>
  <c r="BB30" i="1"/>
  <c r="BD30" i="1" s="1"/>
  <c r="BE30" i="1" s="1"/>
  <c r="BB29" i="1"/>
  <c r="BD29" i="1" s="1"/>
  <c r="BE29" i="1" s="1"/>
  <c r="BB28" i="1"/>
  <c r="BD28" i="1" s="1"/>
  <c r="BE28" i="1" s="1"/>
  <c r="BB24" i="1"/>
  <c r="BD24" i="1" s="1"/>
  <c r="BE24" i="1" s="1"/>
  <c r="BB23" i="1"/>
  <c r="BD23" i="1" s="1"/>
  <c r="BE23" i="1" s="1"/>
  <c r="BB21" i="1"/>
  <c r="BD21" i="1" s="1"/>
  <c r="BE21" i="1" s="1"/>
  <c r="BB20" i="1"/>
  <c r="BD20" i="1" s="1"/>
  <c r="BE20" i="1" s="1"/>
  <c r="BB19" i="1"/>
  <c r="BD19" i="1" s="1"/>
  <c r="BE19" i="1" s="1"/>
  <c r="BB16" i="1"/>
  <c r="BD16" i="1" s="1"/>
  <c r="BE16" i="1" s="1"/>
  <c r="BB15" i="1"/>
  <c r="BD15" i="1" s="1"/>
  <c r="BE15" i="1" s="1"/>
  <c r="BB14" i="1"/>
  <c r="BD14" i="1" s="1"/>
  <c r="BE14" i="1" s="1"/>
  <c r="BB13" i="1"/>
  <c r="BD13" i="1" s="1"/>
  <c r="BE13" i="1" s="1"/>
  <c r="BB11" i="1"/>
  <c r="BD11" i="1" s="1"/>
  <c r="BE11" i="1" s="1"/>
  <c r="BB10" i="1"/>
  <c r="BD10" i="1" s="1"/>
  <c r="BE10" i="1" s="1"/>
  <c r="BB9" i="1"/>
  <c r="BD9" i="1" s="1"/>
  <c r="BE9" i="1" s="1"/>
  <c r="BA35" i="1"/>
  <c r="AU33" i="1"/>
  <c r="AW33" i="1" s="1"/>
  <c r="AX33" i="1" s="1"/>
  <c r="AU32" i="1"/>
  <c r="AW32" i="1" s="1"/>
  <c r="AX32" i="1" s="1"/>
  <c r="AT33" i="1"/>
  <c r="AT32" i="1"/>
  <c r="AU27" i="1"/>
  <c r="AW27" i="1" s="1"/>
  <c r="AX27" i="1" s="1"/>
  <c r="AU26" i="1"/>
  <c r="AW26" i="1" s="1"/>
  <c r="AX26" i="1" s="1"/>
  <c r="AT27" i="1"/>
  <c r="AT26" i="1"/>
  <c r="AU25" i="1"/>
  <c r="AW25" i="1" s="1"/>
  <c r="AX25" i="1" s="1"/>
  <c r="AU22" i="1"/>
  <c r="AW22" i="1" s="1"/>
  <c r="AX22" i="1" s="1"/>
  <c r="AU18" i="1"/>
  <c r="AW18" i="1" s="1"/>
  <c r="AX18" i="1" s="1"/>
  <c r="AU8" i="1"/>
  <c r="AW8" i="1" s="1"/>
  <c r="AX8" i="1" s="1"/>
  <c r="AU17" i="1"/>
  <c r="AW17" i="1" s="1"/>
  <c r="AX17" i="1" s="1"/>
  <c r="AT12" i="1"/>
  <c r="AU12" i="1"/>
  <c r="AW12" i="1" s="1"/>
  <c r="AX12" i="1" s="1"/>
  <c r="AN33" i="1"/>
  <c r="AP33" i="1" s="1"/>
  <c r="AQ33" i="1" s="1"/>
  <c r="AN32" i="1"/>
  <c r="AP32" i="1" s="1"/>
  <c r="AQ32" i="1" s="1"/>
  <c r="AN27" i="1"/>
  <c r="AP27" i="1" s="1"/>
  <c r="AQ27" i="1" s="1"/>
  <c r="AN26" i="1"/>
  <c r="AP26" i="1" s="1"/>
  <c r="AQ26" i="1" s="1"/>
  <c r="AN25" i="1"/>
  <c r="AP25" i="1" s="1"/>
  <c r="AQ25" i="1" s="1"/>
  <c r="AN22" i="1"/>
  <c r="AP22" i="1" s="1"/>
  <c r="AQ22" i="1" s="1"/>
  <c r="AN18" i="1"/>
  <c r="AP18" i="1" s="1"/>
  <c r="AQ18" i="1" s="1"/>
  <c r="AN17" i="1"/>
  <c r="AP17" i="1" s="1"/>
  <c r="AQ17" i="1" s="1"/>
  <c r="AN12" i="1"/>
  <c r="AP12" i="1" s="1"/>
  <c r="AQ12" i="1" s="1"/>
  <c r="AN8" i="1"/>
  <c r="AP8" i="1" s="1"/>
  <c r="AQ8" i="1" s="1"/>
  <c r="AM8" i="1"/>
  <c r="AG32" i="1"/>
  <c r="AI32" i="1" s="1"/>
  <c r="AJ32" i="1" s="1"/>
  <c r="AG27" i="1"/>
  <c r="AI27" i="1" s="1"/>
  <c r="AJ27" i="1" s="1"/>
  <c r="AG26" i="1"/>
  <c r="AI26" i="1" s="1"/>
  <c r="AJ26" i="1" s="1"/>
  <c r="AF27" i="1"/>
  <c r="AF26" i="1"/>
  <c r="AG25" i="1"/>
  <c r="AI25" i="1" s="1"/>
  <c r="AJ25" i="1" s="1"/>
  <c r="AG22" i="1"/>
  <c r="AI22" i="1" s="1"/>
  <c r="AJ22" i="1" s="1"/>
  <c r="E18" i="1"/>
  <c r="G18" i="1" s="1"/>
  <c r="H18" i="1" s="1"/>
  <c r="D18" i="1"/>
  <c r="S18" i="1"/>
  <c r="U18" i="1" s="1"/>
  <c r="V18" i="1" s="1"/>
  <c r="AG18" i="1"/>
  <c r="AI18" i="1" s="1"/>
  <c r="AJ18" i="1" s="1"/>
  <c r="AG17" i="1"/>
  <c r="AI17" i="1" s="1"/>
  <c r="AJ17" i="1" s="1"/>
  <c r="AG12" i="1"/>
  <c r="AI12" i="1" s="1"/>
  <c r="AJ12" i="1" s="1"/>
  <c r="AB9" i="1"/>
  <c r="AC9" i="1" s="1"/>
  <c r="AB10" i="1"/>
  <c r="AC10" i="1" s="1"/>
  <c r="AB11" i="1"/>
  <c r="AC11" i="1" s="1"/>
  <c r="AB12" i="1"/>
  <c r="AC12" i="1" s="1"/>
  <c r="AB13" i="1"/>
  <c r="AC13" i="1" s="1"/>
  <c r="AB14" i="1"/>
  <c r="AC14" i="1" s="1"/>
  <c r="AB15" i="1"/>
  <c r="AC15" i="1" s="1"/>
  <c r="AB16" i="1"/>
  <c r="AC16" i="1" s="1"/>
  <c r="AB17" i="1"/>
  <c r="AC17" i="1" s="1"/>
  <c r="AB18" i="1"/>
  <c r="AC18" i="1" s="1"/>
  <c r="AB19" i="1"/>
  <c r="AC19" i="1" s="1"/>
  <c r="AB20" i="1"/>
  <c r="AC20" i="1" s="1"/>
  <c r="AB21" i="1"/>
  <c r="AC21" i="1" s="1"/>
  <c r="AB22" i="1"/>
  <c r="AC22" i="1" s="1"/>
  <c r="AB23" i="1"/>
  <c r="AC23" i="1" s="1"/>
  <c r="AB24" i="1"/>
  <c r="AC24" i="1" s="1"/>
  <c r="AB25" i="1"/>
  <c r="AC25" i="1" s="1"/>
  <c r="AB26" i="1"/>
  <c r="AC26" i="1" s="1"/>
  <c r="AB27" i="1"/>
  <c r="AC27" i="1" s="1"/>
  <c r="AB28" i="1"/>
  <c r="AC28" i="1" s="1"/>
  <c r="AB29" i="1"/>
  <c r="AC29" i="1" s="1"/>
  <c r="AB30" i="1"/>
  <c r="AC30" i="1" s="1"/>
  <c r="AB31" i="1"/>
  <c r="AC31" i="1" s="1"/>
  <c r="AB32" i="1"/>
  <c r="AC32" i="1" s="1"/>
  <c r="AB33" i="1"/>
  <c r="AC33" i="1" s="1"/>
  <c r="AB34" i="1"/>
  <c r="AC34" i="1" s="1"/>
  <c r="AB35" i="1"/>
  <c r="AC35" i="1" s="1"/>
  <c r="AB8" i="1"/>
  <c r="AC8" i="1" s="1"/>
  <c r="S33" i="1"/>
  <c r="U33" i="1" s="1"/>
  <c r="S32" i="1"/>
  <c r="U32" i="1" s="1"/>
  <c r="S27" i="1"/>
  <c r="U27" i="1" s="1"/>
  <c r="S26" i="1"/>
  <c r="U26" i="1" s="1"/>
  <c r="S25" i="1"/>
  <c r="U25" i="1" s="1"/>
  <c r="V25" i="1" s="1"/>
  <c r="S22" i="1"/>
  <c r="U22" i="1" s="1"/>
  <c r="V22" i="1" s="1"/>
  <c r="S17" i="1"/>
  <c r="U17" i="1" s="1"/>
  <c r="V17" i="1" s="1"/>
  <c r="S12" i="1"/>
  <c r="U12" i="1" s="1"/>
  <c r="V12" i="1" s="1"/>
  <c r="L33" i="1"/>
  <c r="N33" i="1" s="1"/>
  <c r="O33" i="1" s="1"/>
  <c r="L32" i="1"/>
  <c r="N32" i="1" s="1"/>
  <c r="O32" i="1" s="1"/>
  <c r="L27" i="1"/>
  <c r="N27" i="1" s="1"/>
  <c r="O27" i="1" s="1"/>
  <c r="L26" i="1"/>
  <c r="N26" i="1" s="1"/>
  <c r="O26" i="1" s="1"/>
  <c r="L25" i="1"/>
  <c r="N25" i="1" s="1"/>
  <c r="O25" i="1" s="1"/>
  <c r="L22" i="1"/>
  <c r="N22" i="1" s="1"/>
  <c r="O22" i="1" s="1"/>
  <c r="L17" i="1"/>
  <c r="N17" i="1" s="1"/>
  <c r="O17" i="1" s="1"/>
  <c r="L12" i="1"/>
  <c r="N12" i="1" s="1"/>
  <c r="O12" i="1" s="1"/>
  <c r="E33" i="1"/>
  <c r="G33" i="1" s="1"/>
  <c r="H33" i="1" s="1"/>
  <c r="E32" i="1"/>
  <c r="G32" i="1" s="1"/>
  <c r="H32" i="1" s="1"/>
  <c r="E27" i="1"/>
  <c r="G27" i="1" s="1"/>
  <c r="H27" i="1" s="1"/>
  <c r="E26" i="1"/>
  <c r="G26" i="1" s="1"/>
  <c r="H26" i="1" s="1"/>
  <c r="E25" i="1"/>
  <c r="G25" i="1" s="1"/>
  <c r="H25" i="1" s="1"/>
  <c r="E22" i="1"/>
  <c r="G22" i="1" s="1"/>
  <c r="H22" i="1" s="1"/>
  <c r="E17" i="1"/>
  <c r="G17" i="1" s="1"/>
  <c r="H17" i="1" s="1"/>
  <c r="E12" i="1"/>
  <c r="G12" i="1" s="1"/>
  <c r="H12" i="1" s="1"/>
  <c r="AI44" i="2" l="1"/>
  <c r="AK44" i="2" s="1"/>
  <c r="AL44" i="2" s="1"/>
  <c r="N35" i="2"/>
  <c r="P33" i="2"/>
  <c r="Q33" i="2" s="1"/>
  <c r="BD33" i="2"/>
  <c r="BF33" i="2" s="1"/>
  <c r="BG33" i="2" s="1"/>
  <c r="AP45" i="2"/>
  <c r="AR45" i="2" s="1"/>
  <c r="AS45" i="2" s="1"/>
  <c r="I23" i="2"/>
  <c r="J23" i="2" s="1"/>
  <c r="BD23" i="2"/>
  <c r="BF23" i="2" s="1"/>
  <c r="BG23" i="2" s="1"/>
  <c r="G35" i="2"/>
  <c r="AI45" i="2"/>
  <c r="AK45" i="2" s="1"/>
  <c r="AL45" i="2" s="1"/>
  <c r="AW44" i="2"/>
  <c r="AY44" i="2" s="1"/>
  <c r="AZ44" i="2" s="1"/>
  <c r="U35" i="2"/>
  <c r="W35" i="2" s="1"/>
  <c r="X35" i="2" s="1"/>
  <c r="BB8" i="1"/>
  <c r="BD8" i="1" s="1"/>
  <c r="BE8" i="1" s="1"/>
  <c r="BB33" i="1"/>
  <c r="BD33" i="1" s="1"/>
  <c r="BE33" i="1" s="1"/>
  <c r="BB27" i="1"/>
  <c r="BD27" i="1" s="1"/>
  <c r="BE27" i="1" s="1"/>
  <c r="BB22" i="1"/>
  <c r="BD22" i="1" s="1"/>
  <c r="BE22" i="1" s="1"/>
  <c r="BB17" i="1"/>
  <c r="BD17" i="1" s="1"/>
  <c r="BE17" i="1" s="1"/>
  <c r="BB12" i="1"/>
  <c r="BD12" i="1" s="1"/>
  <c r="BE12" i="1" s="1"/>
  <c r="BB18" i="1"/>
  <c r="BD18" i="1" s="1"/>
  <c r="BE18" i="1" s="1"/>
  <c r="BB25" i="1"/>
  <c r="BD25" i="1" s="1"/>
  <c r="BE25" i="1" s="1"/>
  <c r="BB26" i="1"/>
  <c r="BD26" i="1" s="1"/>
  <c r="BE26" i="1" s="1"/>
  <c r="BB32" i="1"/>
  <c r="BD32" i="1" s="1"/>
  <c r="BE32" i="1" s="1"/>
  <c r="N44" i="2" l="1"/>
  <c r="P35" i="2"/>
  <c r="Q35" i="2" s="1"/>
  <c r="U44" i="2"/>
  <c r="W44" i="2" s="1"/>
  <c r="X44" i="2" s="1"/>
  <c r="I35" i="2"/>
  <c r="J35" i="2" s="1"/>
  <c r="BD35" i="2"/>
  <c r="G44" i="2"/>
  <c r="AW45" i="2"/>
  <c r="AY45" i="2" s="1"/>
  <c r="AZ45" i="2" s="1"/>
  <c r="BC42" i="2"/>
  <c r="BC41" i="2"/>
  <c r="BC40" i="2"/>
  <c r="BC39" i="2"/>
  <c r="BC38" i="2"/>
  <c r="BC37" i="2"/>
  <c r="BC36" i="2"/>
  <c r="BC34" i="2"/>
  <c r="BC32" i="2"/>
  <c r="BC31" i="2"/>
  <c r="BC30" i="2"/>
  <c r="BC29" i="2"/>
  <c r="BC28" i="2"/>
  <c r="BC26" i="2"/>
  <c r="BC25" i="2"/>
  <c r="BC24" i="2"/>
  <c r="BC22" i="2"/>
  <c r="BC21" i="2"/>
  <c r="BC19" i="2"/>
  <c r="BC18" i="2"/>
  <c r="BC17" i="2"/>
  <c r="BC16" i="2"/>
  <c r="BC15" i="2"/>
  <c r="BC14" i="2"/>
  <c r="BC13" i="2"/>
  <c r="BC12" i="2"/>
  <c r="BC11" i="2"/>
  <c r="BC10" i="2"/>
  <c r="BC9" i="2"/>
  <c r="AV43" i="2"/>
  <c r="AV20" i="2"/>
  <c r="AV8" i="2"/>
  <c r="AV27" i="2"/>
  <c r="AO43" i="2"/>
  <c r="AO27" i="2"/>
  <c r="AO20" i="2"/>
  <c r="AO8" i="2"/>
  <c r="AH43" i="2"/>
  <c r="AH27" i="2"/>
  <c r="AH20" i="2"/>
  <c r="BD44" i="2" l="1"/>
  <c r="BF35" i="2"/>
  <c r="BG35" i="2" s="1"/>
  <c r="AV33" i="2"/>
  <c r="N45" i="2"/>
  <c r="P45" i="2" s="1"/>
  <c r="Q45" i="2" s="1"/>
  <c r="P44" i="2"/>
  <c r="Q44" i="2" s="1"/>
  <c r="AO23" i="2"/>
  <c r="AO33" i="2"/>
  <c r="AV23" i="2"/>
  <c r="I44" i="2"/>
  <c r="J44" i="2" s="1"/>
  <c r="G45" i="2"/>
  <c r="I45" i="2" s="1"/>
  <c r="J45" i="2" s="1"/>
  <c r="AH23" i="2"/>
  <c r="AH33" i="2"/>
  <c r="AH44" i="2"/>
  <c r="U45" i="2"/>
  <c r="W45" i="2" s="1"/>
  <c r="X45" i="2" s="1"/>
  <c r="AD9" i="2"/>
  <c r="AE9" i="2" s="1"/>
  <c r="AD10" i="2"/>
  <c r="AE10" i="2" s="1"/>
  <c r="AD11" i="2"/>
  <c r="AE11" i="2" s="1"/>
  <c r="AD12" i="2"/>
  <c r="AE12" i="2" s="1"/>
  <c r="AD13" i="2"/>
  <c r="AE13" i="2" s="1"/>
  <c r="AD14" i="2"/>
  <c r="AE14" i="2" s="1"/>
  <c r="AD15" i="2"/>
  <c r="AE15" i="2" s="1"/>
  <c r="AD16" i="2"/>
  <c r="AE16" i="2" s="1"/>
  <c r="AD17" i="2"/>
  <c r="AE17" i="2" s="1"/>
  <c r="AD18" i="2"/>
  <c r="AE18" i="2" s="1"/>
  <c r="AD19" i="2"/>
  <c r="AE19" i="2" s="1"/>
  <c r="AD20" i="2"/>
  <c r="AE20" i="2" s="1"/>
  <c r="AD21" i="2"/>
  <c r="AE21" i="2" s="1"/>
  <c r="AD22" i="2"/>
  <c r="AE22" i="2" s="1"/>
  <c r="AD23" i="2"/>
  <c r="AE23" i="2" s="1"/>
  <c r="AD24" i="2"/>
  <c r="AE24" i="2" s="1"/>
  <c r="AD25" i="2"/>
  <c r="AE25" i="2" s="1"/>
  <c r="AD26" i="2"/>
  <c r="AE26" i="2" s="1"/>
  <c r="AD27" i="2"/>
  <c r="AE27" i="2" s="1"/>
  <c r="AD28" i="2"/>
  <c r="AE28" i="2" s="1"/>
  <c r="AD29" i="2"/>
  <c r="AE29" i="2" s="1"/>
  <c r="AD30" i="2"/>
  <c r="AE30" i="2" s="1"/>
  <c r="AD31" i="2"/>
  <c r="AE31" i="2" s="1"/>
  <c r="AD32" i="2"/>
  <c r="AE32" i="2" s="1"/>
  <c r="AD33" i="2"/>
  <c r="AE33" i="2" s="1"/>
  <c r="AD34" i="2"/>
  <c r="AE34" i="2" s="1"/>
  <c r="AD36" i="2"/>
  <c r="AE36" i="2" s="1"/>
  <c r="AD37" i="2"/>
  <c r="AE37" i="2" s="1"/>
  <c r="AD38" i="2"/>
  <c r="AE38" i="2" s="1"/>
  <c r="AD39" i="2"/>
  <c r="AE39" i="2" s="1"/>
  <c r="AD40" i="2"/>
  <c r="AE40" i="2" s="1"/>
  <c r="AD41" i="2"/>
  <c r="AE41" i="2" s="1"/>
  <c r="AD42" i="2"/>
  <c r="AE42" i="2" s="1"/>
  <c r="AE8" i="2"/>
  <c r="T43" i="2"/>
  <c r="T27" i="2"/>
  <c r="T20" i="2"/>
  <c r="M43" i="2"/>
  <c r="M27" i="2"/>
  <c r="F43" i="2"/>
  <c r="F27" i="2"/>
  <c r="F20" i="2"/>
  <c r="F23" i="2" s="1"/>
  <c r="BD45" i="2" l="1"/>
  <c r="BF45" i="2" s="1"/>
  <c r="BG45" i="2" s="1"/>
  <c r="BF44" i="2"/>
  <c r="BG44" i="2" s="1"/>
  <c r="AV35" i="2"/>
  <c r="AV44" i="2" s="1"/>
  <c r="AO35" i="2"/>
  <c r="AO44" i="2" s="1"/>
  <c r="AH45" i="2"/>
  <c r="T33" i="2"/>
  <c r="T23" i="2"/>
  <c r="M33" i="2"/>
  <c r="M35" i="2" s="1"/>
  <c r="BC20" i="2"/>
  <c r="BC27" i="2"/>
  <c r="BC43" i="2"/>
  <c r="F33" i="2"/>
  <c r="F35" i="2" s="1"/>
  <c r="AG8" i="2"/>
  <c r="AH8" i="2"/>
  <c r="T8" i="2"/>
  <c r="F8" i="2"/>
  <c r="T35" i="2" l="1"/>
  <c r="AO45" i="2"/>
  <c r="BC23" i="2"/>
  <c r="M44" i="2"/>
  <c r="BC35" i="2"/>
  <c r="F44" i="2"/>
  <c r="AV45" i="2"/>
  <c r="BC8" i="2"/>
  <c r="BC33" i="2"/>
  <c r="T44" i="2"/>
  <c r="BA34" i="1"/>
  <c r="BA31" i="1"/>
  <c r="BA30" i="1"/>
  <c r="BA29" i="1"/>
  <c r="BA28" i="1"/>
  <c r="BA24" i="1"/>
  <c r="BA23" i="1"/>
  <c r="BA21" i="1"/>
  <c r="BA20" i="1"/>
  <c r="BA19" i="1"/>
  <c r="BA16" i="1"/>
  <c r="BA15" i="1"/>
  <c r="BA14" i="1"/>
  <c r="BA13" i="1"/>
  <c r="BA11" i="1"/>
  <c r="BA10" i="1"/>
  <c r="BA9" i="1"/>
  <c r="BA8" i="1"/>
  <c r="AT25" i="1"/>
  <c r="AT22" i="1"/>
  <c r="AT18" i="1"/>
  <c r="AT17" i="1"/>
  <c r="AM33" i="1"/>
  <c r="AM32" i="1"/>
  <c r="AM27" i="1"/>
  <c r="AM26" i="1"/>
  <c r="AM25" i="1"/>
  <c r="AM22" i="1"/>
  <c r="AM18" i="1"/>
  <c r="AM17" i="1"/>
  <c r="AM12" i="1"/>
  <c r="BC44" i="2" l="1"/>
  <c r="M45" i="2"/>
  <c r="T45" i="2"/>
  <c r="F45" i="2"/>
  <c r="AF32" i="1"/>
  <c r="AF25" i="1"/>
  <c r="AF22" i="1"/>
  <c r="AF18" i="1"/>
  <c r="AF17" i="1"/>
  <c r="AF12" i="1"/>
  <c r="BC45" i="2" l="1"/>
  <c r="R33" i="1"/>
  <c r="R32" i="1"/>
  <c r="R27" i="1"/>
  <c r="R26" i="1"/>
  <c r="R25" i="1"/>
  <c r="R22" i="1"/>
  <c r="R18" i="1"/>
  <c r="R17" i="1"/>
  <c r="R12" i="1"/>
  <c r="K33" i="1"/>
  <c r="K32" i="1"/>
  <c r="K27" i="1"/>
  <c r="K26" i="1"/>
  <c r="K25" i="1"/>
  <c r="K22" i="1"/>
  <c r="K17" i="1"/>
  <c r="K12" i="1"/>
  <c r="D33" i="1"/>
  <c r="D32" i="1"/>
  <c r="D27" i="1"/>
  <c r="D26" i="1"/>
  <c r="D25" i="1"/>
  <c r="D22" i="1"/>
  <c r="D17" i="1"/>
  <c r="D12" i="1"/>
  <c r="BA18" i="1" l="1"/>
  <c r="BA17" i="1"/>
  <c r="BA33" i="1"/>
  <c r="BA26" i="1"/>
  <c r="BA22" i="1"/>
  <c r="BA25" i="1"/>
  <c r="BA27" i="1"/>
  <c r="BA12" i="1"/>
  <c r="BA32" i="1"/>
  <c r="AZ34" i="1"/>
  <c r="AD46" i="2" l="1"/>
  <c r="AE46" i="2" s="1"/>
  <c r="AD45" i="2"/>
  <c r="AE45" i="2" s="1"/>
  <c r="AF44" i="2"/>
  <c r="AU43" i="2"/>
  <c r="AT43" i="2"/>
  <c r="AN43" i="2"/>
  <c r="AM43" i="2"/>
  <c r="AG43" i="2"/>
  <c r="AD43" i="2"/>
  <c r="AE43" i="2" s="1"/>
  <c r="Y43" i="2"/>
  <c r="S43" i="2"/>
  <c r="R43" i="2"/>
  <c r="L43" i="2"/>
  <c r="K43" i="2"/>
  <c r="E43" i="2"/>
  <c r="D43" i="2"/>
  <c r="BB42" i="2"/>
  <c r="BA42" i="2"/>
  <c r="BB41" i="2"/>
  <c r="BA41" i="2"/>
  <c r="BB40" i="2"/>
  <c r="BA40" i="2"/>
  <c r="BB39" i="2"/>
  <c r="BA39" i="2"/>
  <c r="BB38" i="2"/>
  <c r="BA38" i="2"/>
  <c r="BB37" i="2"/>
  <c r="BA37" i="2"/>
  <c r="BB36" i="2"/>
  <c r="BA36" i="2"/>
  <c r="AD35" i="2"/>
  <c r="AE35" i="2" s="1"/>
  <c r="BB34" i="2"/>
  <c r="BA34" i="2"/>
  <c r="BB32" i="2"/>
  <c r="BA32" i="2"/>
  <c r="BB31" i="2"/>
  <c r="BA31" i="2"/>
  <c r="BB30" i="2"/>
  <c r="BA30" i="2"/>
  <c r="BB29" i="2"/>
  <c r="BA29" i="2"/>
  <c r="BB28" i="2"/>
  <c r="BA28" i="2"/>
  <c r="AU27" i="2"/>
  <c r="AT27" i="2"/>
  <c r="AT33" i="2" s="1"/>
  <c r="AN27" i="2"/>
  <c r="AM27" i="2"/>
  <c r="AM33" i="2" s="1"/>
  <c r="AG27" i="2"/>
  <c r="AF27" i="2"/>
  <c r="AF33" i="2" s="1"/>
  <c r="Y27" i="2"/>
  <c r="Y33" i="2" s="1"/>
  <c r="S27" i="2"/>
  <c r="R27" i="2"/>
  <c r="R33" i="2" s="1"/>
  <c r="L27" i="2"/>
  <c r="K27" i="2"/>
  <c r="K33" i="2" s="1"/>
  <c r="E27" i="2"/>
  <c r="D27" i="2"/>
  <c r="BB26" i="2"/>
  <c r="BA26" i="2"/>
  <c r="BB25" i="2"/>
  <c r="BA25" i="2"/>
  <c r="BB24" i="2"/>
  <c r="BA24" i="2"/>
  <c r="BB22" i="2"/>
  <c r="BA22" i="2"/>
  <c r="BB21" i="2"/>
  <c r="BA21" i="2"/>
  <c r="AU20" i="2"/>
  <c r="AT20" i="2"/>
  <c r="AT23" i="2" s="1"/>
  <c r="AN20" i="2"/>
  <c r="AM20" i="2"/>
  <c r="AM23" i="2" s="1"/>
  <c r="AG20" i="2"/>
  <c r="AF20" i="2"/>
  <c r="AF23" i="2" s="1"/>
  <c r="Y20" i="2"/>
  <c r="Y23" i="2" s="1"/>
  <c r="S20" i="2"/>
  <c r="R20" i="2"/>
  <c r="R23" i="2" s="1"/>
  <c r="K20" i="2"/>
  <c r="E20" i="2"/>
  <c r="D20" i="2"/>
  <c r="BB19" i="2"/>
  <c r="BA19" i="2"/>
  <c r="BB18" i="2"/>
  <c r="BA18" i="2"/>
  <c r="BB17" i="2"/>
  <c r="BA17" i="2"/>
  <c r="BB16" i="2"/>
  <c r="BA16" i="2"/>
  <c r="BB15" i="2"/>
  <c r="BA15" i="2"/>
  <c r="BB14" i="2"/>
  <c r="BA14" i="2"/>
  <c r="BB13" i="2"/>
  <c r="BA13" i="2"/>
  <c r="BB12" i="2"/>
  <c r="BA12" i="2"/>
  <c r="BB11" i="2"/>
  <c r="BA11" i="2"/>
  <c r="BB10" i="2"/>
  <c r="BA10" i="2"/>
  <c r="BB9" i="2"/>
  <c r="BA9" i="2"/>
  <c r="AU8" i="2"/>
  <c r="AT8" i="2"/>
  <c r="AN8" i="2"/>
  <c r="AM8" i="2"/>
  <c r="AF8" i="2"/>
  <c r="Y8" i="2"/>
  <c r="S8" i="2"/>
  <c r="R8" i="2"/>
  <c r="K8" i="2"/>
  <c r="E8" i="2"/>
  <c r="D8" i="2"/>
  <c r="AZ35" i="1"/>
  <c r="AY35" i="1"/>
  <c r="AY34" i="1"/>
  <c r="AS33" i="1"/>
  <c r="AR33" i="1"/>
  <c r="AL33" i="1"/>
  <c r="AK33" i="1"/>
  <c r="AE33" i="1"/>
  <c r="AD33" i="1"/>
  <c r="X33" i="1"/>
  <c r="W33" i="1"/>
  <c r="Q33" i="1"/>
  <c r="P33" i="1"/>
  <c r="J33" i="1"/>
  <c r="I33" i="1"/>
  <c r="C33" i="1"/>
  <c r="B33" i="1"/>
  <c r="AS32" i="1"/>
  <c r="AR32" i="1"/>
  <c r="AL32" i="1"/>
  <c r="AK32" i="1"/>
  <c r="AE32" i="1"/>
  <c r="AD32" i="1"/>
  <c r="X32" i="1"/>
  <c r="W32" i="1"/>
  <c r="Q32" i="1"/>
  <c r="P32" i="1"/>
  <c r="J32" i="1"/>
  <c r="I32" i="1"/>
  <c r="C32" i="1"/>
  <c r="B32" i="1"/>
  <c r="AZ31" i="1"/>
  <c r="AY31" i="1"/>
  <c r="AZ30" i="1"/>
  <c r="AY30" i="1"/>
  <c r="AZ29" i="1"/>
  <c r="AY29" i="1"/>
  <c r="AZ28" i="1"/>
  <c r="AY28" i="1"/>
  <c r="AS27" i="1"/>
  <c r="AR27" i="1"/>
  <c r="AL27" i="1"/>
  <c r="AK27" i="1"/>
  <c r="AE27" i="1"/>
  <c r="AD27" i="1"/>
  <c r="X27" i="1"/>
  <c r="W27" i="1"/>
  <c r="Q27" i="1"/>
  <c r="P27" i="1"/>
  <c r="J27" i="1"/>
  <c r="I27" i="1"/>
  <c r="C27" i="1"/>
  <c r="B27" i="1"/>
  <c r="AS26" i="1"/>
  <c r="AR26" i="1"/>
  <c r="AL26" i="1"/>
  <c r="AK26" i="1"/>
  <c r="AE26" i="1"/>
  <c r="AD26" i="1"/>
  <c r="X26" i="1"/>
  <c r="W26" i="1"/>
  <c r="Q26" i="1"/>
  <c r="P26" i="1"/>
  <c r="J26" i="1"/>
  <c r="I26" i="1"/>
  <c r="C26" i="1"/>
  <c r="B26" i="1"/>
  <c r="AS25" i="1"/>
  <c r="AR25" i="1"/>
  <c r="AL25" i="1"/>
  <c r="AK25" i="1"/>
  <c r="AE25" i="1"/>
  <c r="AD25" i="1"/>
  <c r="X25" i="1"/>
  <c r="W25" i="1"/>
  <c r="Q25" i="1"/>
  <c r="P25" i="1"/>
  <c r="J25" i="1"/>
  <c r="I25" i="1"/>
  <c r="C25" i="1"/>
  <c r="B25" i="1"/>
  <c r="AZ24" i="1"/>
  <c r="AY24" i="1"/>
  <c r="AZ23" i="1"/>
  <c r="AY23" i="1"/>
  <c r="AS22" i="1"/>
  <c r="AR22" i="1"/>
  <c r="AL22" i="1"/>
  <c r="AK22" i="1"/>
  <c r="AE22" i="1"/>
  <c r="AD22" i="1"/>
  <c r="X22" i="1"/>
  <c r="W22" i="1"/>
  <c r="Q22" i="1"/>
  <c r="P22" i="1"/>
  <c r="J22" i="1"/>
  <c r="I22" i="1"/>
  <c r="C22" i="1"/>
  <c r="B22" i="1"/>
  <c r="AZ21" i="1"/>
  <c r="AY21" i="1"/>
  <c r="AZ20" i="1"/>
  <c r="AY20" i="1"/>
  <c r="AZ19" i="1"/>
  <c r="AY19" i="1"/>
  <c r="AS18" i="1"/>
  <c r="AR18" i="1"/>
  <c r="AL18" i="1"/>
  <c r="AK18" i="1"/>
  <c r="AE18" i="1"/>
  <c r="AD18" i="1"/>
  <c r="X18" i="1"/>
  <c r="W18" i="1"/>
  <c r="Q18" i="1"/>
  <c r="P18" i="1"/>
  <c r="J18" i="1"/>
  <c r="I18" i="1"/>
  <c r="C18" i="1"/>
  <c r="B18" i="1"/>
  <c r="AS17" i="1"/>
  <c r="AR17" i="1"/>
  <c r="AL17" i="1"/>
  <c r="AK17" i="1"/>
  <c r="AE17" i="1"/>
  <c r="AD17" i="1"/>
  <c r="X17" i="1"/>
  <c r="W17" i="1"/>
  <c r="Q17" i="1"/>
  <c r="P17" i="1"/>
  <c r="J17" i="1"/>
  <c r="I17" i="1"/>
  <c r="C17" i="1"/>
  <c r="B17" i="1"/>
  <c r="AZ16" i="1"/>
  <c r="AY16" i="1"/>
  <c r="AZ15" i="1"/>
  <c r="AY15" i="1"/>
  <c r="AZ14" i="1"/>
  <c r="AY14" i="1"/>
  <c r="AZ13" i="1"/>
  <c r="AY13" i="1"/>
  <c r="AS12" i="1"/>
  <c r="AR12" i="1"/>
  <c r="AL12" i="1"/>
  <c r="AE12" i="1"/>
  <c r="AD12" i="1"/>
  <c r="X12" i="1"/>
  <c r="W12" i="1"/>
  <c r="Q12" i="1"/>
  <c r="J12" i="1"/>
  <c r="I12" i="1"/>
  <c r="C12" i="1"/>
  <c r="B12" i="1"/>
  <c r="AZ11" i="1"/>
  <c r="AY11" i="1"/>
  <c r="AZ10" i="1"/>
  <c r="AK10" i="1"/>
  <c r="AK12" i="1" s="1"/>
  <c r="P10" i="1"/>
  <c r="P12" i="1" s="1"/>
  <c r="AZ9" i="1"/>
  <c r="AS8" i="1"/>
  <c r="AR8" i="1"/>
  <c r="AL8" i="1"/>
  <c r="AK8" i="1"/>
  <c r="AE8" i="1"/>
  <c r="AD8" i="1"/>
  <c r="X8" i="1"/>
  <c r="W8" i="1"/>
  <c r="Q8" i="1"/>
  <c r="P8" i="1"/>
  <c r="J8" i="1"/>
  <c r="I8" i="1"/>
  <c r="C8" i="1"/>
  <c r="B8" i="1"/>
  <c r="R35" i="2" l="1"/>
  <c r="AM35" i="2"/>
  <c r="AM44" i="2" s="1"/>
  <c r="AM45" i="2" s="1"/>
  <c r="R44" i="2"/>
  <c r="R45" i="2" s="1"/>
  <c r="AY10" i="1"/>
  <c r="AU33" i="2"/>
  <c r="E23" i="2"/>
  <c r="AG23" i="2"/>
  <c r="E33" i="2"/>
  <c r="AG33" i="2"/>
  <c r="AN23" i="2"/>
  <c r="S23" i="2"/>
  <c r="AN33" i="2"/>
  <c r="AU23" i="2"/>
  <c r="S33" i="2"/>
  <c r="BB43" i="2"/>
  <c r="AY17" i="1"/>
  <c r="AY27" i="1"/>
  <c r="AY26" i="1"/>
  <c r="AY25" i="1"/>
  <c r="AY33" i="1"/>
  <c r="AY12" i="1"/>
  <c r="AY18" i="1"/>
  <c r="AZ32" i="1"/>
  <c r="AZ17" i="1"/>
  <c r="AZ18" i="1"/>
  <c r="AY22" i="1"/>
  <c r="AZ25" i="1"/>
  <c r="AZ8" i="1"/>
  <c r="AZ12" i="1"/>
  <c r="AZ22" i="1"/>
  <c r="AZ27" i="1"/>
  <c r="AZ33" i="1"/>
  <c r="AY8" i="1"/>
  <c r="AZ26" i="1"/>
  <c r="K23" i="2"/>
  <c r="K35" i="2" s="1"/>
  <c r="K44" i="2" s="1"/>
  <c r="K45" i="2" s="1"/>
  <c r="BA43" i="2"/>
  <c r="L33" i="2"/>
  <c r="D23" i="2"/>
  <c r="BA20" i="2"/>
  <c r="BA27" i="2"/>
  <c r="Y35" i="2"/>
  <c r="Y44" i="2" s="1"/>
  <c r="AD44" i="2" s="1"/>
  <c r="AE44" i="2" s="1"/>
  <c r="BB27" i="2"/>
  <c r="BA8" i="2"/>
  <c r="AT35" i="2"/>
  <c r="AT44" i="2" s="1"/>
  <c r="AT45" i="2" s="1"/>
  <c r="AF45" i="2"/>
  <c r="BB8" i="2"/>
  <c r="D33" i="2"/>
  <c r="BB20" i="2"/>
  <c r="AY32" i="1"/>
  <c r="AG35" i="2" l="1"/>
  <c r="AG44" i="2" s="1"/>
  <c r="BB33" i="2"/>
  <c r="AU35" i="2"/>
  <c r="AU44" i="2" s="1"/>
  <c r="BB23" i="2"/>
  <c r="AN35" i="2"/>
  <c r="E35" i="2"/>
  <c r="E44" i="2" s="1"/>
  <c r="E45" i="2" s="1"/>
  <c r="S35" i="2"/>
  <c r="D35" i="2"/>
  <c r="BA23" i="2"/>
  <c r="L35" i="2"/>
  <c r="BA33" i="2"/>
  <c r="BA35" i="2" l="1"/>
  <c r="BA44" i="2" s="1"/>
  <c r="BA45" i="2" s="1"/>
  <c r="D44" i="2"/>
  <c r="D45" i="2" s="1"/>
  <c r="AN44" i="2"/>
  <c r="BB35" i="2"/>
  <c r="S44" i="2"/>
  <c r="AU45" i="2"/>
  <c r="L44" i="2"/>
  <c r="L45" i="2" s="1"/>
  <c r="AG45" i="2"/>
  <c r="BB44" i="2" l="1"/>
  <c r="AN45" i="2"/>
  <c r="S45" i="2"/>
  <c r="BB45" i="2" l="1"/>
</calcChain>
</file>

<file path=xl/sharedStrings.xml><?xml version="1.0" encoding="utf-8"?>
<sst xmlns="http://schemas.openxmlformats.org/spreadsheetml/2006/main" count="501" uniqueCount="242">
  <si>
    <t>2　法適用企業の経営状況</t>
    <phoneticPr fontId="4"/>
  </si>
  <si>
    <t>(1)　収益的収支の状況</t>
    <rPh sb="4" eb="7">
      <t>シュウエキテキ</t>
    </rPh>
    <rPh sb="7" eb="9">
      <t>シュウシ</t>
    </rPh>
    <rPh sb="10" eb="12">
      <t>ジョウキョウ</t>
    </rPh>
    <phoneticPr fontId="4"/>
  </si>
  <si>
    <t>(単位：千円、％)</t>
    <rPh sb="1" eb="3">
      <t>タンイ</t>
    </rPh>
    <rPh sb="4" eb="6">
      <t>センエン</t>
    </rPh>
    <phoneticPr fontId="4"/>
  </si>
  <si>
    <t>合計</t>
    <rPh sb="0" eb="2">
      <t>ゴウケイ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</si>
  <si>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</si>
  <si>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令和２年度</t>
    <rPh sb="0" eb="2">
      <t>レイワ</t>
    </rPh>
    <rPh sb="3" eb="5">
      <t>ネンド</t>
    </rPh>
    <phoneticPr fontId="4"/>
  </si>
  <si>
    <t>A</t>
    <phoneticPr fontId="4"/>
  </si>
  <si>
    <t>B</t>
    <phoneticPr fontId="4"/>
  </si>
  <si>
    <t>B-A　　　　C</t>
    <phoneticPr fontId="4"/>
  </si>
  <si>
    <t>C/A×100</t>
    <phoneticPr fontId="4"/>
  </si>
  <si>
    <t>1　総収益</t>
    <rPh sb="2" eb="5">
      <t>ソウシュウエキ</t>
    </rPh>
    <phoneticPr fontId="4"/>
  </si>
  <si>
    <t xml:space="preserve"> (1) 営業収益</t>
    <rPh sb="5" eb="7">
      <t>エイギョウ</t>
    </rPh>
    <rPh sb="7" eb="9">
      <t>シュウエキ</t>
    </rPh>
    <phoneticPr fontId="4"/>
  </si>
  <si>
    <t>　ア 料金収入</t>
    <rPh sb="3" eb="5">
      <t>リョウキン</t>
    </rPh>
    <rPh sb="5" eb="7">
      <t>シュウニュウ</t>
    </rPh>
    <phoneticPr fontId="4"/>
  </si>
  <si>
    <t>　イ 他会計負担金</t>
    <rPh sb="3" eb="4">
      <t>タ</t>
    </rPh>
    <rPh sb="4" eb="6">
      <t>カイケイ</t>
    </rPh>
    <rPh sb="6" eb="9">
      <t>フタンキン</t>
    </rPh>
    <phoneticPr fontId="4"/>
  </si>
  <si>
    <t>　ウ その他</t>
    <rPh sb="5" eb="6">
      <t>タ</t>
    </rPh>
    <phoneticPr fontId="4"/>
  </si>
  <si>
    <t xml:space="preserve"> (2) 営業外収益</t>
    <rPh sb="5" eb="8">
      <t>エイギョウガイ</t>
    </rPh>
    <rPh sb="8" eb="10">
      <t>シュウエキ</t>
    </rPh>
    <phoneticPr fontId="4"/>
  </si>
  <si>
    <t>　ア 他会計補助金</t>
    <rPh sb="3" eb="4">
      <t>タ</t>
    </rPh>
    <rPh sb="4" eb="6">
      <t>カイケイ</t>
    </rPh>
    <rPh sb="6" eb="9">
      <t>ホジョキン</t>
    </rPh>
    <phoneticPr fontId="4"/>
  </si>
  <si>
    <t>　ウ 長期前受金戻入</t>
    <rPh sb="3" eb="5">
      <t>チョウキ</t>
    </rPh>
    <rPh sb="5" eb="7">
      <t>マエウケ</t>
    </rPh>
    <rPh sb="7" eb="8">
      <t>キン</t>
    </rPh>
    <rPh sb="8" eb="10">
      <t>モドシイレ</t>
    </rPh>
    <phoneticPr fontId="4"/>
  </si>
  <si>
    <t>　エ その他</t>
    <rPh sb="5" eb="6">
      <t>タ</t>
    </rPh>
    <phoneticPr fontId="4"/>
  </si>
  <si>
    <t>2　総費用</t>
    <rPh sb="2" eb="5">
      <t>ソウヒヨウ</t>
    </rPh>
    <phoneticPr fontId="4"/>
  </si>
  <si>
    <t xml:space="preserve"> (1) 営業費用</t>
    <rPh sb="5" eb="7">
      <t>エイギョウ</t>
    </rPh>
    <rPh sb="7" eb="9">
      <t>ヒヨウ</t>
    </rPh>
    <phoneticPr fontId="4"/>
  </si>
  <si>
    <t>　ア 職員人件費</t>
    <rPh sb="3" eb="5">
      <t>ショクイン</t>
    </rPh>
    <rPh sb="5" eb="8">
      <t>ジンケンヒ</t>
    </rPh>
    <phoneticPr fontId="4"/>
  </si>
  <si>
    <t>　イ 減価償却費</t>
    <rPh sb="3" eb="5">
      <t>ゲンカ</t>
    </rPh>
    <rPh sb="5" eb="7">
      <t>ショウキャク</t>
    </rPh>
    <rPh sb="7" eb="8">
      <t>ヒ</t>
    </rPh>
    <phoneticPr fontId="4"/>
  </si>
  <si>
    <t xml:space="preserve"> (2) 営業外費用</t>
    <rPh sb="5" eb="8">
      <t>エイギョウガイ</t>
    </rPh>
    <rPh sb="8" eb="10">
      <t>ヒヨウ</t>
    </rPh>
    <phoneticPr fontId="4"/>
  </si>
  <si>
    <t>　ア 支払利息</t>
    <rPh sb="3" eb="5">
      <t>シハライ</t>
    </rPh>
    <rPh sb="5" eb="7">
      <t>リソク</t>
    </rPh>
    <phoneticPr fontId="4"/>
  </si>
  <si>
    <t>　イ その他</t>
    <rPh sb="5" eb="6">
      <t>タ</t>
    </rPh>
    <phoneticPr fontId="4"/>
  </si>
  <si>
    <t>3　当年度経常利益</t>
    <rPh sb="2" eb="3">
      <t>トウ</t>
    </rPh>
    <rPh sb="3" eb="5">
      <t>ネンド</t>
    </rPh>
    <rPh sb="5" eb="7">
      <t>ケイジョウ</t>
    </rPh>
    <rPh sb="7" eb="9">
      <t>リエキ</t>
    </rPh>
    <phoneticPr fontId="4"/>
  </si>
  <si>
    <t>　　　(経常損失)</t>
    <rPh sb="4" eb="6">
      <t>ケイジョウ</t>
    </rPh>
    <rPh sb="6" eb="8">
      <t>ソンシツ</t>
    </rPh>
    <phoneticPr fontId="4"/>
  </si>
  <si>
    <t>　　経常利益</t>
    <rPh sb="2" eb="4">
      <t>ケイジョウ</t>
    </rPh>
    <rPh sb="4" eb="6">
      <t>リエキ</t>
    </rPh>
    <phoneticPr fontId="4"/>
  </si>
  <si>
    <t>　　経常損失</t>
    <rPh sb="2" eb="4">
      <t>ケイジョウ</t>
    </rPh>
    <rPh sb="4" eb="6">
      <t>ソンシツ</t>
    </rPh>
    <phoneticPr fontId="4"/>
  </si>
  <si>
    <t>　　特別利益</t>
    <rPh sb="2" eb="4">
      <t>トクベツ</t>
    </rPh>
    <rPh sb="4" eb="6">
      <t>リエキ</t>
    </rPh>
    <phoneticPr fontId="4"/>
  </si>
  <si>
    <t>　　特別損失</t>
    <rPh sb="2" eb="4">
      <t>トクベツ</t>
    </rPh>
    <rPh sb="4" eb="6">
      <t>ソンシツ</t>
    </rPh>
    <phoneticPr fontId="4"/>
  </si>
  <si>
    <t>4　当年度純利益</t>
    <rPh sb="2" eb="3">
      <t>トウ</t>
    </rPh>
    <rPh sb="3" eb="5">
      <t>ネンド</t>
    </rPh>
    <rPh sb="5" eb="6">
      <t>ジュン</t>
    </rPh>
    <rPh sb="6" eb="8">
      <t>リエキ</t>
    </rPh>
    <phoneticPr fontId="4"/>
  </si>
  <si>
    <t>　　　(純損失)</t>
    <rPh sb="4" eb="5">
      <t>ジュン</t>
    </rPh>
    <rPh sb="5" eb="7">
      <t>ソンシツ</t>
    </rPh>
    <phoneticPr fontId="4"/>
  </si>
  <si>
    <t>　　純利益</t>
    <rPh sb="2" eb="5">
      <t>ジュンリエキ</t>
    </rPh>
    <phoneticPr fontId="4"/>
  </si>
  <si>
    <t>　　純損失</t>
    <rPh sb="2" eb="3">
      <t>ジュン</t>
    </rPh>
    <rPh sb="3" eb="5">
      <t>ソンシツ</t>
    </rPh>
    <phoneticPr fontId="4"/>
  </si>
  <si>
    <t>(2)　資本的収支の状況</t>
    <rPh sb="4" eb="6">
      <t>シホン</t>
    </rPh>
    <rPh sb="6" eb="7">
      <t>テキ</t>
    </rPh>
    <rPh sb="7" eb="9">
      <t>シュウシ</t>
    </rPh>
    <rPh sb="10" eb="12">
      <t>ジョウキョウ</t>
    </rPh>
    <phoneticPr fontId="4"/>
  </si>
  <si>
    <t>A</t>
  </si>
  <si>
    <t>B</t>
  </si>
  <si>
    <t>B-A　　C</t>
    <phoneticPr fontId="4"/>
  </si>
  <si>
    <t>資　本　的　収　入</t>
  </si>
  <si>
    <t>1　企業債</t>
  </si>
  <si>
    <t>　ア 建設改良のための企業債</t>
  </si>
  <si>
    <t>　イ その他</t>
  </si>
  <si>
    <t>2　他会計出資金</t>
  </si>
  <si>
    <t>3　他会計負担金</t>
  </si>
  <si>
    <t>4　他会計借入金</t>
  </si>
  <si>
    <t>5　他会計補助金</t>
  </si>
  <si>
    <t>6　固定資産売却代金</t>
  </si>
  <si>
    <t>7　国庫補助金</t>
  </si>
  <si>
    <t>8　都道府県負担金</t>
  </si>
  <si>
    <t>9　工事負担金</t>
  </si>
  <si>
    <t>10　その他</t>
  </si>
  <si>
    <t>11　計　1～10</t>
  </si>
  <si>
    <t>a</t>
  </si>
  <si>
    <t>12　うち翌年度繰越財源充当額</t>
  </si>
  <si>
    <t>b</t>
  </si>
  <si>
    <t>13　前年度許可債今年度収入分</t>
  </si>
  <si>
    <t>c</t>
  </si>
  <si>
    <t>14　純計　a-(b+c)</t>
  </si>
  <si>
    <t>d</t>
  </si>
  <si>
    <t>資　本　的　支　出</t>
  </si>
  <si>
    <t>1　建設改良費</t>
  </si>
  <si>
    <t>　ア うち職員給与費</t>
  </si>
  <si>
    <t>　イ うち建設利息</t>
  </si>
  <si>
    <t>2　企業債償還金</t>
  </si>
  <si>
    <t>3　他会計長期借入返還金</t>
  </si>
  <si>
    <t>4　他会計支出金</t>
  </si>
  <si>
    <t>5　その他</t>
  </si>
  <si>
    <t>6　計　1～5</t>
  </si>
  <si>
    <t>e</t>
  </si>
  <si>
    <t>d-e　　差　額</t>
  </si>
  <si>
    <t>　　　 不足額</t>
  </si>
  <si>
    <t>f</t>
  </si>
  <si>
    <t>補填財源</t>
  </si>
  <si>
    <t>1　過年度損益勘定留保資金</t>
  </si>
  <si>
    <t>2　当年度損益勘定留保資金</t>
  </si>
  <si>
    <t>3　繰越利益剰余金処分額</t>
  </si>
  <si>
    <t>4　当年度利益剰余金処分額</t>
  </si>
  <si>
    <t>5　積立金取崩額</t>
  </si>
  <si>
    <t>6　繰越工事資金</t>
  </si>
  <si>
    <t>7　その他</t>
  </si>
  <si>
    <t>8　計　1～7</t>
  </si>
  <si>
    <t>g</t>
  </si>
  <si>
    <t>補填財源不足額　f-g</t>
  </si>
  <si>
    <t>h</t>
  </si>
  <si>
    <t>補填財源不足率　h/e*100</t>
  </si>
  <si>
    <t>当年度許可済未借入又は未発行額</t>
  </si>
  <si>
    <t>(3)　附表　当年度純利益、純損失、累積欠損金、不良債務一覧表(事業別、団体別)</t>
  </si>
  <si>
    <t>　ア　上水道事業(法適用簡易水道を含む)</t>
  </si>
  <si>
    <t>　　　　        項目団体名</t>
    <rPh sb="12" eb="14">
      <t>コウモク</t>
    </rPh>
    <rPh sb="14" eb="16">
      <t>ダンタイ</t>
    </rPh>
    <rPh sb="16" eb="17">
      <t>メイ</t>
    </rPh>
    <phoneticPr fontId="4"/>
  </si>
  <si>
    <t>経　　営　　規　　模</t>
  </si>
  <si>
    <t>当　　年　　度</t>
  </si>
  <si>
    <t>累　積　欠　損　金</t>
  </si>
  <si>
    <t>不　　良　　債　　務</t>
  </si>
  <si>
    <t>計　画　給　水</t>
  </si>
  <si>
    <t>配　水　能　力</t>
  </si>
  <si>
    <t>純　　利　　益</t>
  </si>
  <si>
    <t>純　　損　　失</t>
  </si>
  <si>
    <t>金　　　額</t>
  </si>
  <si>
    <t>比　　　率</t>
  </si>
  <si>
    <t>　　人　　　口　(人)</t>
  </si>
  <si>
    <t>(ｍ3/日)</t>
  </si>
  <si>
    <t>(千円)</t>
  </si>
  <si>
    <t>(％)</t>
  </si>
  <si>
    <t>盛岡市</t>
  </si>
  <si>
    <t>宮古市</t>
  </si>
  <si>
    <t>大船渡市</t>
  </si>
  <si>
    <t>大船渡市（簡易水道）</t>
    <rPh sb="5" eb="9">
      <t>カンイスイドウ</t>
    </rPh>
    <phoneticPr fontId="4"/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</si>
  <si>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</si>
  <si>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</si>
  <si>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</si>
  <si>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</si>
  <si>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</si>
  <si>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</si>
  <si>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</si>
  <si>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</si>
  <si>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0" eb="3">
      <t>タキザワシ</t>
    </rPh>
    <phoneticPr fontId="4"/>
  </si>
  <si>
    <t>雫石町</t>
  </si>
  <si>
    <t>葛巻町</t>
    <rPh sb="0" eb="3">
      <t>クズマキマチ</t>
    </rPh>
    <phoneticPr fontId="4"/>
  </si>
  <si>
    <t>岩手町</t>
    <rPh sb="0" eb="2">
      <t>イワテ</t>
    </rPh>
    <rPh sb="2" eb="3">
      <t>マチ</t>
    </rPh>
    <phoneticPr fontId="4"/>
  </si>
  <si>
    <t>矢巾町</t>
  </si>
  <si>
    <t>西和賀町</t>
    <rPh sb="0" eb="3">
      <t>ニシワガ</t>
    </rPh>
    <phoneticPr fontId="4"/>
  </si>
  <si>
    <t>金ケ崎町</t>
  </si>
  <si>
    <t>平泉町</t>
  </si>
  <si>
    <t>住田町</t>
    <rPh sb="0" eb="3">
      <t>スミタチョウ</t>
    </rPh>
    <phoneticPr fontId="4"/>
  </si>
  <si>
    <t>大槌町</t>
  </si>
  <si>
    <t>山田町</t>
    <phoneticPr fontId="4"/>
  </si>
  <si>
    <t>岩泉町</t>
    <rPh sb="0" eb="3">
      <t>イワイズミチョウ</t>
    </rPh>
    <phoneticPr fontId="4"/>
  </si>
  <si>
    <t>軽米町</t>
  </si>
  <si>
    <t>九戸村</t>
  </si>
  <si>
    <t>洋野町</t>
  </si>
  <si>
    <t>一戸町</t>
  </si>
  <si>
    <t>岩手中部水道企業団</t>
    <rPh sb="0" eb="2">
      <t>イワテ</t>
    </rPh>
    <rPh sb="2" eb="4">
      <t>チュウブ</t>
    </rPh>
    <rPh sb="4" eb="6">
      <t>スイドウ</t>
    </rPh>
    <rPh sb="6" eb="8">
      <t>キギョウ</t>
    </rPh>
    <rPh sb="8" eb="9">
      <t>ダン</t>
    </rPh>
    <phoneticPr fontId="4"/>
  </si>
  <si>
    <t>合計</t>
  </si>
  <si>
    <t>事業数</t>
    <rPh sb="0" eb="3">
      <t>ジギョウスウ</t>
    </rPh>
    <phoneticPr fontId="4"/>
  </si>
  <si>
    <t>用水供給事業</t>
  </si>
  <si>
    <t>奥州金ケ崎行政事務組合</t>
    <rPh sb="5" eb="7">
      <t>ギョウセイ</t>
    </rPh>
    <rPh sb="7" eb="9">
      <t>ジム</t>
    </rPh>
    <rPh sb="9" eb="11">
      <t>クミアイ</t>
    </rPh>
    <phoneticPr fontId="4"/>
  </si>
  <si>
    <t>　イ　病院事業</t>
  </si>
  <si>
    <t>累　　積　　欠　　損　　金</t>
  </si>
  <si>
    <t>病　　床　　数</t>
  </si>
  <si>
    <t>医　　師　　数</t>
  </si>
  <si>
    <t>(床)</t>
  </si>
  <si>
    <t>(人)</t>
  </si>
  <si>
    <t>一関市</t>
    <rPh sb="0" eb="3">
      <t>イチノセキシ</t>
    </rPh>
    <phoneticPr fontId="4"/>
  </si>
  <si>
    <t>奥州市（総合水沢病院）</t>
  </si>
  <si>
    <t>奥州市（まごころ病院）</t>
  </si>
  <si>
    <t>葛巻町</t>
  </si>
  <si>
    <t>西和賀町</t>
  </si>
  <si>
    <t>　ウ　その他事業</t>
  </si>
  <si>
    <t>　(工業用水道事業)</t>
  </si>
  <si>
    <t>配水能力 2,100(㎥/日)</t>
    <phoneticPr fontId="4"/>
  </si>
  <si>
    <t>団体数</t>
  </si>
  <si>
    <t>　(下水道事業)</t>
  </si>
  <si>
    <t>盛岡市（公共）</t>
  </si>
  <si>
    <t>宮古市（公共）</t>
  </si>
  <si>
    <t>大船渡市（公共）</t>
    <rPh sb="0" eb="3">
      <t>オオフナト</t>
    </rPh>
    <rPh sb="3" eb="4">
      <t>シ</t>
    </rPh>
    <rPh sb="5" eb="7">
      <t>コウキョウ</t>
    </rPh>
    <phoneticPr fontId="4"/>
  </si>
  <si>
    <t>花巻市（公共）</t>
    <rPh sb="0" eb="3">
      <t>ハナマキシ</t>
    </rPh>
    <rPh sb="4" eb="6">
      <t>コウキョウ</t>
    </rPh>
    <phoneticPr fontId="4"/>
  </si>
  <si>
    <t>北上市（公共）</t>
  </si>
  <si>
    <t>久慈市（公共）</t>
    <rPh sb="0" eb="2">
      <t>クジ</t>
    </rPh>
    <rPh sb="2" eb="3">
      <t>シ</t>
    </rPh>
    <rPh sb="4" eb="6">
      <t>コウキョウ</t>
    </rPh>
    <phoneticPr fontId="4"/>
  </si>
  <si>
    <t>遠野市（公共）</t>
    <rPh sb="0" eb="2">
      <t>トオノ</t>
    </rPh>
    <rPh sb="2" eb="3">
      <t>シ</t>
    </rPh>
    <rPh sb="4" eb="6">
      <t>コウキョウ</t>
    </rPh>
    <phoneticPr fontId="4"/>
  </si>
  <si>
    <t>一関市（公共）</t>
    <rPh sb="0" eb="1">
      <t>イチ</t>
    </rPh>
    <rPh sb="1" eb="2">
      <t>セキ</t>
    </rPh>
    <rPh sb="2" eb="3">
      <t>シ</t>
    </rPh>
    <rPh sb="4" eb="6">
      <t>コウキョウ</t>
    </rPh>
    <phoneticPr fontId="4"/>
  </si>
  <si>
    <t>釜石市（公共）</t>
    <rPh sb="0" eb="3">
      <t>カマイシシ</t>
    </rPh>
    <rPh sb="4" eb="6">
      <t>コウキョウ</t>
    </rPh>
    <phoneticPr fontId="4"/>
  </si>
  <si>
    <t>八幡平市（公共）</t>
    <rPh sb="0" eb="3">
      <t>ハチマンタイ</t>
    </rPh>
    <rPh sb="3" eb="4">
      <t>シ</t>
    </rPh>
    <phoneticPr fontId="4"/>
  </si>
  <si>
    <t>奥州町（公共）</t>
    <rPh sb="0" eb="2">
      <t>オウシュウ</t>
    </rPh>
    <rPh sb="2" eb="3">
      <t>チョウ</t>
    </rPh>
    <phoneticPr fontId="4"/>
  </si>
  <si>
    <t>滝沢市（公共）</t>
    <rPh sb="0" eb="3">
      <t>タキザワシ</t>
    </rPh>
    <phoneticPr fontId="4"/>
  </si>
  <si>
    <t>雫石町（公共）</t>
    <rPh sb="0" eb="3">
      <t>シズクイシチョウ</t>
    </rPh>
    <phoneticPr fontId="4"/>
  </si>
  <si>
    <t>岩手町（公共）</t>
    <rPh sb="0" eb="2">
      <t>イワテ</t>
    </rPh>
    <rPh sb="2" eb="3">
      <t>マチ</t>
    </rPh>
    <phoneticPr fontId="4"/>
  </si>
  <si>
    <t>紫波町（公共）</t>
    <rPh sb="0" eb="2">
      <t>シワ</t>
    </rPh>
    <rPh sb="2" eb="3">
      <t>マチ</t>
    </rPh>
    <phoneticPr fontId="4"/>
  </si>
  <si>
    <t>矢巾町（公共）</t>
    <rPh sb="0" eb="3">
      <t>ヤハバチョウ</t>
    </rPh>
    <phoneticPr fontId="4"/>
  </si>
  <si>
    <t>金ケ崎町（公共）</t>
    <rPh sb="0" eb="1">
      <t>キン</t>
    </rPh>
    <rPh sb="2" eb="3">
      <t>ザキ</t>
    </rPh>
    <rPh sb="3" eb="4">
      <t>マチ</t>
    </rPh>
    <phoneticPr fontId="4"/>
  </si>
  <si>
    <t>平泉町（公共）</t>
    <rPh sb="0" eb="2">
      <t>ヒライズミ</t>
    </rPh>
    <rPh sb="2" eb="3">
      <t>マチ</t>
    </rPh>
    <phoneticPr fontId="4"/>
  </si>
  <si>
    <t>大槌町（公共）</t>
    <rPh sb="0" eb="2">
      <t>オオツチ</t>
    </rPh>
    <rPh sb="2" eb="3">
      <t>マチ</t>
    </rPh>
    <phoneticPr fontId="4"/>
  </si>
  <si>
    <t>北上市（特公）</t>
  </si>
  <si>
    <t>宮古市（特環）</t>
  </si>
  <si>
    <t>花巻市（特環）</t>
    <rPh sb="0" eb="3">
      <t>ハナマキシ</t>
    </rPh>
    <rPh sb="4" eb="5">
      <t>トク</t>
    </rPh>
    <rPh sb="5" eb="6">
      <t>カン</t>
    </rPh>
    <phoneticPr fontId="4"/>
  </si>
  <si>
    <t>遠野市（特環）</t>
    <rPh sb="0" eb="2">
      <t>トオノ</t>
    </rPh>
    <rPh sb="2" eb="3">
      <t>シ</t>
    </rPh>
    <rPh sb="4" eb="5">
      <t>トク</t>
    </rPh>
    <rPh sb="5" eb="6">
      <t>カン</t>
    </rPh>
    <phoneticPr fontId="4"/>
  </si>
  <si>
    <t>一関市（特環）</t>
    <rPh sb="0" eb="2">
      <t>イチノセキ</t>
    </rPh>
    <rPh sb="2" eb="3">
      <t>シ</t>
    </rPh>
    <rPh sb="4" eb="5">
      <t>トク</t>
    </rPh>
    <rPh sb="5" eb="6">
      <t>カン</t>
    </rPh>
    <phoneticPr fontId="4"/>
  </si>
  <si>
    <t>八幡平市（特環）</t>
    <rPh sb="0" eb="3">
      <t>ハチマンタイ</t>
    </rPh>
    <rPh sb="3" eb="4">
      <t>シ</t>
    </rPh>
    <rPh sb="5" eb="6">
      <t>トク</t>
    </rPh>
    <rPh sb="6" eb="7">
      <t>カン</t>
    </rPh>
    <phoneticPr fontId="4"/>
  </si>
  <si>
    <t>奥州市（特環）</t>
    <rPh sb="0" eb="2">
      <t>オウシュウ</t>
    </rPh>
    <rPh sb="2" eb="3">
      <t>シ</t>
    </rPh>
    <rPh sb="4" eb="5">
      <t>トク</t>
    </rPh>
    <rPh sb="5" eb="6">
      <t>カン</t>
    </rPh>
    <phoneticPr fontId="4"/>
  </si>
  <si>
    <t>住田町（特環）</t>
    <rPh sb="0" eb="3">
      <t>スミタチョウ</t>
    </rPh>
    <rPh sb="4" eb="5">
      <t>トク</t>
    </rPh>
    <rPh sb="5" eb="6">
      <t>カン</t>
    </rPh>
    <phoneticPr fontId="4"/>
  </si>
  <si>
    <t>花巻市（農集）</t>
    <rPh sb="0" eb="3">
      <t>ハナマキシ</t>
    </rPh>
    <rPh sb="4" eb="6">
      <t>ノウシュウ</t>
    </rPh>
    <phoneticPr fontId="4"/>
  </si>
  <si>
    <t>北上市（農集）</t>
    <rPh sb="0" eb="2">
      <t>キタカミ</t>
    </rPh>
    <rPh sb="2" eb="3">
      <t>シ</t>
    </rPh>
    <rPh sb="4" eb="6">
      <t>ノウシュウ</t>
    </rPh>
    <phoneticPr fontId="4"/>
  </si>
  <si>
    <t>遠野市（農集）</t>
    <rPh sb="0" eb="2">
      <t>トオノ</t>
    </rPh>
    <rPh sb="2" eb="3">
      <t>シ</t>
    </rPh>
    <rPh sb="4" eb="6">
      <t>ノウシュウ</t>
    </rPh>
    <phoneticPr fontId="4"/>
  </si>
  <si>
    <t>一関市（農集）</t>
    <rPh sb="0" eb="2">
      <t>イチノセキ</t>
    </rPh>
    <rPh sb="2" eb="3">
      <t>シ</t>
    </rPh>
    <rPh sb="4" eb="6">
      <t>ノウシュウ</t>
    </rPh>
    <phoneticPr fontId="4"/>
  </si>
  <si>
    <t>八幡平市（農集）</t>
    <rPh sb="0" eb="3">
      <t>ハチマンタイ</t>
    </rPh>
    <rPh sb="3" eb="4">
      <t>シ</t>
    </rPh>
    <rPh sb="5" eb="7">
      <t>ノウシュウ</t>
    </rPh>
    <phoneticPr fontId="4"/>
  </si>
  <si>
    <t>奥州市（農集）</t>
    <rPh sb="0" eb="2">
      <t>オウシュウ</t>
    </rPh>
    <rPh sb="2" eb="3">
      <t>シ</t>
    </rPh>
    <rPh sb="4" eb="6">
      <t>ノウシュウ</t>
    </rPh>
    <phoneticPr fontId="4"/>
  </si>
  <si>
    <t>雫石町（農集）</t>
    <rPh sb="0" eb="2">
      <t>シズクイシ</t>
    </rPh>
    <rPh sb="2" eb="3">
      <t>マチ</t>
    </rPh>
    <rPh sb="4" eb="5">
      <t>ノウ</t>
    </rPh>
    <rPh sb="5" eb="6">
      <t>シュウ</t>
    </rPh>
    <phoneticPr fontId="4"/>
  </si>
  <si>
    <t>紫波町（農集）</t>
    <rPh sb="0" eb="2">
      <t>シワ</t>
    </rPh>
    <rPh sb="2" eb="3">
      <t>マチ</t>
    </rPh>
    <rPh sb="4" eb="5">
      <t>ノウ</t>
    </rPh>
    <rPh sb="5" eb="6">
      <t>シュウ</t>
    </rPh>
    <phoneticPr fontId="4"/>
  </si>
  <si>
    <t>矢巾町（農集）</t>
    <rPh sb="0" eb="3">
      <t>ヤハバチョウ</t>
    </rPh>
    <rPh sb="4" eb="5">
      <t>ノウ</t>
    </rPh>
    <rPh sb="5" eb="6">
      <t>シュウ</t>
    </rPh>
    <phoneticPr fontId="4"/>
  </si>
  <si>
    <t>金ケ崎町（農集）</t>
    <rPh sb="0" eb="1">
      <t>キン</t>
    </rPh>
    <rPh sb="2" eb="3">
      <t>ザキ</t>
    </rPh>
    <rPh sb="3" eb="4">
      <t>マチ</t>
    </rPh>
    <rPh sb="5" eb="7">
      <t>ノウシュウ</t>
    </rPh>
    <phoneticPr fontId="4"/>
  </si>
  <si>
    <t>平泉町（農集）</t>
    <rPh sb="0" eb="2">
      <t>ヒライズミ</t>
    </rPh>
    <rPh sb="2" eb="3">
      <t>マチ</t>
    </rPh>
    <rPh sb="4" eb="6">
      <t>ノウシュウ</t>
    </rPh>
    <phoneticPr fontId="4"/>
  </si>
  <si>
    <t>大船渡市（漁集）</t>
    <rPh sb="0" eb="3">
      <t>オオフナト</t>
    </rPh>
    <rPh sb="3" eb="4">
      <t>シ</t>
    </rPh>
    <rPh sb="5" eb="6">
      <t>ギョ</t>
    </rPh>
    <rPh sb="6" eb="7">
      <t>シュウ</t>
    </rPh>
    <phoneticPr fontId="4"/>
  </si>
  <si>
    <t>久慈市（漁集）</t>
    <rPh sb="0" eb="3">
      <t>クジシ</t>
    </rPh>
    <rPh sb="4" eb="5">
      <t>ギョ</t>
    </rPh>
    <rPh sb="5" eb="6">
      <t>シュウ</t>
    </rPh>
    <phoneticPr fontId="4"/>
  </si>
  <si>
    <t>釜石市（漁集）</t>
    <rPh sb="0" eb="3">
      <t>カマイシシ</t>
    </rPh>
    <rPh sb="4" eb="5">
      <t>ギョ</t>
    </rPh>
    <rPh sb="5" eb="6">
      <t>シュウ</t>
    </rPh>
    <phoneticPr fontId="4"/>
  </si>
  <si>
    <t>大槌町（漁集）</t>
    <rPh sb="0" eb="3">
      <t>オオツチチョウ</t>
    </rPh>
    <rPh sb="4" eb="5">
      <t>ギョ</t>
    </rPh>
    <rPh sb="5" eb="6">
      <t>シュウ</t>
    </rPh>
    <phoneticPr fontId="4"/>
  </si>
  <si>
    <t>紫波町（小集）</t>
    <rPh sb="0" eb="2">
      <t>シワ</t>
    </rPh>
    <rPh sb="2" eb="3">
      <t>マチ</t>
    </rPh>
    <rPh sb="4" eb="5">
      <t>ショウ</t>
    </rPh>
    <rPh sb="5" eb="6">
      <t>シュウ</t>
    </rPh>
    <phoneticPr fontId="4"/>
  </si>
  <si>
    <t>花巻市（特生）</t>
    <rPh sb="0" eb="3">
      <t>ハナマキシ</t>
    </rPh>
    <rPh sb="4" eb="5">
      <t>トク</t>
    </rPh>
    <rPh sb="5" eb="6">
      <t>セイ</t>
    </rPh>
    <phoneticPr fontId="4"/>
  </si>
  <si>
    <t>八幡平市（特生）</t>
    <rPh sb="0" eb="4">
      <t>ハチマンタイシ</t>
    </rPh>
    <rPh sb="5" eb="6">
      <t>トク</t>
    </rPh>
    <rPh sb="6" eb="7">
      <t>セイ</t>
    </rPh>
    <phoneticPr fontId="4"/>
  </si>
  <si>
    <t>紫波町（特生）</t>
    <rPh sb="0" eb="2">
      <t>シワ</t>
    </rPh>
    <rPh sb="2" eb="3">
      <t>マチ</t>
    </rPh>
    <rPh sb="4" eb="5">
      <t>トク</t>
    </rPh>
    <rPh sb="5" eb="6">
      <t>セイ</t>
    </rPh>
    <phoneticPr fontId="4"/>
  </si>
  <si>
    <t>金ケ崎町（特生）</t>
    <rPh sb="0" eb="1">
      <t>キン</t>
    </rPh>
    <rPh sb="2" eb="3">
      <t>ザキ</t>
    </rPh>
    <rPh sb="3" eb="4">
      <t>マチ</t>
    </rPh>
    <rPh sb="4" eb="5">
      <t>ムラサキチョウ</t>
    </rPh>
    <rPh sb="5" eb="6">
      <t>トク</t>
    </rPh>
    <rPh sb="6" eb="7">
      <t>ナマ</t>
    </rPh>
    <phoneticPr fontId="4"/>
  </si>
  <si>
    <t>　(介護サービス事業)</t>
  </si>
  <si>
    <t>指定介護老人福祉施設 定員87名他</t>
    <phoneticPr fontId="4"/>
  </si>
  <si>
    <t>洋野町</t>
    <rPh sb="0" eb="3">
      <t>ヒロノチョウ</t>
    </rPh>
    <phoneticPr fontId="4"/>
  </si>
  <si>
    <t>介護老人保健施設 定員40名</t>
    <rPh sb="0" eb="2">
      <t>カイゴ</t>
    </rPh>
    <rPh sb="2" eb="4">
      <t>ロウジン</t>
    </rPh>
    <rPh sb="4" eb="6">
      <t>ホケン</t>
    </rPh>
    <rPh sb="6" eb="8">
      <t>シセツ</t>
    </rPh>
    <rPh sb="9" eb="11">
      <t>テイイン</t>
    </rPh>
    <rPh sb="13" eb="14">
      <t>メイ</t>
    </rPh>
    <phoneticPr fontId="4"/>
  </si>
  <si>
    <t>　(その他の事業)</t>
    <rPh sb="4" eb="5">
      <t>タ</t>
    </rPh>
    <phoneticPr fontId="4"/>
  </si>
  <si>
    <t>認知症対応型共同生活介護他</t>
  </si>
  <si>
    <t>　(その他事業　計)</t>
  </si>
  <si>
    <t>　　総　　　　　計</t>
  </si>
  <si>
    <t>　　団　　体　　数</t>
  </si>
  <si>
    <t>　エ　全事業</t>
  </si>
  <si>
    <t>経　　営　　規　　模</t>
    <rPh sb="0" eb="1">
      <t>キョウ</t>
    </rPh>
    <rPh sb="3" eb="4">
      <t>エイ</t>
    </rPh>
    <rPh sb="6" eb="7">
      <t>キ</t>
    </rPh>
    <rPh sb="9" eb="10">
      <t>ノット</t>
    </rPh>
    <phoneticPr fontId="4"/>
  </si>
  <si>
    <t>　　合　　　　　計</t>
  </si>
  <si>
    <t>令和３年度</t>
    <rPh sb="0" eb="2">
      <t>レイワ</t>
    </rPh>
    <rPh sb="3" eb="5">
      <t>ネンド</t>
    </rPh>
    <phoneticPr fontId="4"/>
  </si>
  <si>
    <t>B</t>
    <phoneticPr fontId="3"/>
  </si>
  <si>
    <t>A</t>
    <phoneticPr fontId="3"/>
  </si>
  <si>
    <t>令和４年度</t>
    <rPh sb="0" eb="2">
      <t>レイワ</t>
    </rPh>
    <rPh sb="3" eb="5">
      <t>ネンド</t>
    </rPh>
    <phoneticPr fontId="4"/>
  </si>
  <si>
    <t>現在処理能力（晴天時）</t>
    <rPh sb="7" eb="10">
      <t>セイテンジ</t>
    </rPh>
    <phoneticPr fontId="4"/>
  </si>
  <si>
    <t>現在処理能力（晴天時）</t>
    <phoneticPr fontId="4"/>
  </si>
  <si>
    <t>(単位:㎥/日)</t>
    <rPh sb="1" eb="3">
      <t>タンイ</t>
    </rPh>
    <rPh sb="5" eb="7">
      <t>･ヒ</t>
    </rPh>
    <phoneticPr fontId="3"/>
  </si>
  <si>
    <t>令和５年度</t>
    <rPh sb="0" eb="2">
      <t>レイワ</t>
    </rPh>
    <rPh sb="3" eb="5">
      <t>ネンド</t>
    </rPh>
    <phoneticPr fontId="4"/>
  </si>
  <si>
    <t>水道事業(簡水含む)</t>
    <phoneticPr fontId="3"/>
  </si>
  <si>
    <t>工業用水道事業</t>
    <phoneticPr fontId="3"/>
  </si>
  <si>
    <t>皆減</t>
    <rPh sb="0" eb="2">
      <t>カイゲン</t>
    </rPh>
    <phoneticPr fontId="3"/>
  </si>
  <si>
    <t>皆増</t>
    <rPh sb="0" eb="1">
      <t>ミナ</t>
    </rPh>
    <rPh sb="1" eb="2">
      <t>ゾウ</t>
    </rPh>
    <phoneticPr fontId="3"/>
  </si>
  <si>
    <t>病院事業</t>
    <phoneticPr fontId="3"/>
  </si>
  <si>
    <t>観光施設事業</t>
    <phoneticPr fontId="3"/>
  </si>
  <si>
    <t>合計</t>
    <phoneticPr fontId="3"/>
  </si>
  <si>
    <t>下水道事業（公共・特環・特公・農集・漁集・小集・特生・個別）</t>
    <phoneticPr fontId="3"/>
  </si>
  <si>
    <t>その他事業</t>
    <phoneticPr fontId="3"/>
  </si>
  <si>
    <t>介護サービス事業</t>
    <phoneticPr fontId="3"/>
  </si>
  <si>
    <t>水道事業(簡水含む)</t>
    <phoneticPr fontId="3"/>
  </si>
  <si>
    <t>工業用水道事業</t>
    <phoneticPr fontId="3"/>
  </si>
  <si>
    <t>病院事業</t>
    <phoneticPr fontId="3"/>
  </si>
  <si>
    <t>観光施設事業</t>
  </si>
  <si>
    <t>下水道事業（公共・特環・特公・農集・漁集・小集・特生・個別）</t>
    <phoneticPr fontId="3"/>
  </si>
  <si>
    <t>介護サービス事業</t>
  </si>
  <si>
    <t>その他事業</t>
    <phoneticPr fontId="3"/>
  </si>
  <si>
    <t>合　　　　　計</t>
    <phoneticPr fontId="3"/>
  </si>
  <si>
    <t>陸前高田市（公共）</t>
    <rPh sb="0" eb="5">
      <t>リクゼンタカタシ</t>
    </rPh>
    <rPh sb="6" eb="8">
      <t>コウキョウ</t>
    </rPh>
    <phoneticPr fontId="3"/>
  </si>
  <si>
    <t>陸前高田市（漁集）</t>
    <rPh sb="0" eb="5">
      <t>リクゼンタカタシ</t>
    </rPh>
    <rPh sb="6" eb="7">
      <t>ギョ</t>
    </rPh>
    <rPh sb="7" eb="8">
      <t>シュウ</t>
    </rPh>
    <phoneticPr fontId="3"/>
  </si>
  <si>
    <t>陸前高田市（農集）</t>
    <rPh sb="0" eb="5">
      <t>リクゼンタカタシ</t>
    </rPh>
    <rPh sb="6" eb="8">
      <t>ノウシュウ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</si>
</sst>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 &quot;#,##0"/>
    <numFmt numFmtId="177" formatCode="#,##0.0;&quot;△ &quot;#,##0.0"/>
    <numFmt numFmtId="178" formatCode="#,##0_ "/>
    <numFmt numFmtId="179" formatCode="#,##0_);[Red]\(#,##0\)"/>
    <numFmt numFmtId="180" formatCode="#,##0.0_ "/>
    <numFmt numFmtId="181" formatCode="0;&quot;△ &quot;0"/>
    <numFmt numFmtId="182" formatCode="#,##0.0;[Red]#,##0.0"/>
    <numFmt numFmtId="184" formatCode="#,##0\ ;[Red]#,##0\ "/>
    <numFmt numFmtId="185" formatCode="#,##0;[Red]#,##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center"/>
    </xf>
    <xf numFmtId="0" fontId="8" fillId="0" borderId="0" xfId="0" applyFont="1" applyFill="1" applyAlignment="1"/>
    <xf numFmtId="0" fontId="7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vertical="center"/>
    </xf>
    <xf numFmtId="176" fontId="7" fillId="2" borderId="12" xfId="1" applyNumberFormat="1" applyFont="1" applyFill="1" applyBorder="1" applyAlignment="1">
      <alignment vertical="center" shrinkToFit="1"/>
    </xf>
    <xf numFmtId="176" fontId="7" fillId="2" borderId="13" xfId="1" applyNumberFormat="1" applyFont="1" applyFill="1" applyBorder="1" applyAlignment="1">
      <alignment vertical="center" shrinkToFit="1"/>
    </xf>
    <xf numFmtId="0" fontId="7" fillId="0" borderId="15" xfId="0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vertical="center" shrinkToFit="1"/>
    </xf>
    <xf numFmtId="176" fontId="7" fillId="0" borderId="12" xfId="1" applyNumberFormat="1" applyFont="1" applyFill="1" applyBorder="1" applyAlignment="1">
      <alignment vertical="center" shrinkToFit="1"/>
    </xf>
    <xf numFmtId="176" fontId="7" fillId="2" borderId="16" xfId="1" applyNumberFormat="1" applyFont="1" applyFill="1" applyBorder="1" applyAlignment="1">
      <alignment vertical="center" shrinkToFit="1"/>
    </xf>
    <xf numFmtId="0" fontId="7" fillId="0" borderId="18" xfId="0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vertical="center" shrinkToFit="1"/>
    </xf>
    <xf numFmtId="0" fontId="7" fillId="0" borderId="21" xfId="0" applyFont="1" applyFill="1" applyBorder="1" applyAlignment="1">
      <alignment vertical="center"/>
    </xf>
    <xf numFmtId="176" fontId="7" fillId="2" borderId="22" xfId="1" applyNumberFormat="1" applyFont="1" applyFill="1" applyBorder="1" applyAlignment="1">
      <alignment vertical="center" shrinkToFit="1"/>
    </xf>
    <xf numFmtId="176" fontId="7" fillId="2" borderId="9" xfId="1" applyNumberFormat="1" applyFont="1" applyFill="1" applyBorder="1" applyAlignment="1">
      <alignment vertical="center" shrinkToFit="1"/>
    </xf>
    <xf numFmtId="176" fontId="7" fillId="0" borderId="22" xfId="1" applyNumberFormat="1" applyFont="1" applyFill="1" applyBorder="1" applyAlignment="1">
      <alignment vertical="center" shrinkToFit="1"/>
    </xf>
    <xf numFmtId="0" fontId="5" fillId="0" borderId="0" xfId="0" applyFont="1" applyFill="1" applyBorder="1" applyAlignment="1"/>
    <xf numFmtId="0" fontId="8" fillId="0" borderId="1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right" vertical="center"/>
    </xf>
    <xf numFmtId="0" fontId="8" fillId="0" borderId="39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49" fontId="7" fillId="0" borderId="0" xfId="0" applyNumberFormat="1" applyFont="1" applyFill="1" applyAlignment="1"/>
    <xf numFmtId="0" fontId="8" fillId="0" borderId="41" xfId="0" applyFont="1" applyFill="1" applyBorder="1" applyAlignment="1">
      <alignment vertical="center"/>
    </xf>
    <xf numFmtId="0" fontId="8" fillId="0" borderId="42" xfId="0" applyFont="1" applyFill="1" applyBorder="1" applyAlignment="1">
      <alignment vertical="center"/>
    </xf>
    <xf numFmtId="178" fontId="8" fillId="2" borderId="27" xfId="0" applyNumberFormat="1" applyFont="1" applyFill="1" applyBorder="1" applyAlignment="1">
      <alignment vertical="center"/>
    </xf>
    <xf numFmtId="178" fontId="8" fillId="2" borderId="43" xfId="0" applyNumberFormat="1" applyFont="1" applyFill="1" applyBorder="1" applyAlignment="1">
      <alignment vertical="center"/>
    </xf>
    <xf numFmtId="176" fontId="8" fillId="2" borderId="27" xfId="0" applyNumberFormat="1" applyFont="1" applyFill="1" applyBorder="1" applyAlignment="1">
      <alignment vertical="center" shrinkToFit="1"/>
    </xf>
    <xf numFmtId="177" fontId="8" fillId="2" borderId="28" xfId="0" applyNumberFormat="1" applyFont="1" applyFill="1" applyBorder="1" applyAlignment="1">
      <alignment vertical="center"/>
    </xf>
    <xf numFmtId="179" fontId="8" fillId="2" borderId="27" xfId="0" applyNumberFormat="1" applyFont="1" applyFill="1" applyBorder="1" applyAlignment="1">
      <alignment vertical="center"/>
    </xf>
    <xf numFmtId="176" fontId="8" fillId="2" borderId="27" xfId="0" applyNumberFormat="1" applyFont="1" applyFill="1" applyBorder="1" applyAlignment="1">
      <alignment vertical="center"/>
    </xf>
    <xf numFmtId="0" fontId="8" fillId="0" borderId="45" xfId="0" applyFont="1" applyFill="1" applyBorder="1" applyAlignment="1">
      <alignment vertical="center"/>
    </xf>
    <xf numFmtId="0" fontId="8" fillId="0" borderId="46" xfId="0" applyFont="1" applyFill="1" applyBorder="1" applyAlignment="1">
      <alignment vertical="center"/>
    </xf>
    <xf numFmtId="178" fontId="8" fillId="0" borderId="16" xfId="0" applyNumberFormat="1" applyFont="1" applyFill="1" applyBorder="1" applyAlignment="1">
      <alignment vertical="center"/>
    </xf>
    <xf numFmtId="178" fontId="8" fillId="0" borderId="17" xfId="0" applyNumberFormat="1" applyFont="1" applyFill="1" applyBorder="1" applyAlignment="1">
      <alignment vertical="center"/>
    </xf>
    <xf numFmtId="176" fontId="8" fillId="2" borderId="16" xfId="0" applyNumberFormat="1" applyFont="1" applyFill="1" applyBorder="1" applyAlignment="1">
      <alignment vertical="center" shrinkToFit="1"/>
    </xf>
    <xf numFmtId="177" fontId="8" fillId="2" borderId="47" xfId="0" applyNumberFormat="1" applyFont="1" applyFill="1" applyBorder="1" applyAlignment="1">
      <alignment vertical="center"/>
    </xf>
    <xf numFmtId="179" fontId="8" fillId="0" borderId="16" xfId="0" applyNumberFormat="1" applyFont="1" applyFill="1" applyBorder="1" applyAlignment="1">
      <alignment vertical="center"/>
    </xf>
    <xf numFmtId="179" fontId="8" fillId="0" borderId="17" xfId="0" applyNumberFormat="1" applyFont="1" applyFill="1" applyBorder="1" applyAlignment="1">
      <alignment vertical="center"/>
    </xf>
    <xf numFmtId="176" fontId="8" fillId="0" borderId="16" xfId="0" applyNumberFormat="1" applyFont="1" applyFill="1" applyBorder="1" applyAlignment="1">
      <alignment vertical="center"/>
    </xf>
    <xf numFmtId="178" fontId="8" fillId="2" borderId="16" xfId="0" applyNumberFormat="1" applyFont="1" applyFill="1" applyBorder="1" applyAlignment="1">
      <alignment vertical="center"/>
    </xf>
    <xf numFmtId="176" fontId="8" fillId="2" borderId="16" xfId="0" applyNumberFormat="1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8" fillId="0" borderId="49" xfId="0" applyFont="1" applyFill="1" applyBorder="1" applyAlignment="1">
      <alignment vertical="center"/>
    </xf>
    <xf numFmtId="178" fontId="8" fillId="2" borderId="22" xfId="0" applyNumberFormat="1" applyFont="1" applyFill="1" applyBorder="1" applyAlignment="1">
      <alignment vertical="center"/>
    </xf>
    <xf numFmtId="178" fontId="8" fillId="2" borderId="23" xfId="0" applyNumberFormat="1" applyFont="1" applyFill="1" applyBorder="1" applyAlignment="1">
      <alignment vertical="center"/>
    </xf>
    <xf numFmtId="176" fontId="8" fillId="2" borderId="22" xfId="0" applyNumberFormat="1" applyFont="1" applyFill="1" applyBorder="1" applyAlignment="1">
      <alignment vertical="center" shrinkToFit="1"/>
    </xf>
    <xf numFmtId="177" fontId="8" fillId="2" borderId="50" xfId="0" applyNumberFormat="1" applyFont="1" applyFill="1" applyBorder="1" applyAlignment="1">
      <alignment vertical="center"/>
    </xf>
    <xf numFmtId="176" fontId="8" fillId="2" borderId="22" xfId="0" applyNumberFormat="1" applyFont="1" applyFill="1" applyBorder="1" applyAlignment="1">
      <alignment vertical="center"/>
    </xf>
    <xf numFmtId="178" fontId="8" fillId="0" borderId="12" xfId="0" applyNumberFormat="1" applyFont="1" applyFill="1" applyBorder="1" applyAlignment="1">
      <alignment vertical="center"/>
    </xf>
    <xf numFmtId="178" fontId="8" fillId="0" borderId="13" xfId="0" applyNumberFormat="1" applyFont="1" applyFill="1" applyBorder="1" applyAlignment="1">
      <alignment vertical="center"/>
    </xf>
    <xf numFmtId="179" fontId="8" fillId="0" borderId="12" xfId="0" applyNumberFormat="1" applyFont="1" applyFill="1" applyBorder="1" applyAlignment="1">
      <alignment vertical="center"/>
    </xf>
    <xf numFmtId="176" fontId="8" fillId="0" borderId="27" xfId="0" applyNumberFormat="1" applyFont="1" applyFill="1" applyBorder="1" applyAlignment="1" applyProtection="1">
      <protection locked="0"/>
    </xf>
    <xf numFmtId="176" fontId="8" fillId="0" borderId="13" xfId="0" applyNumberFormat="1" applyFont="1" applyFill="1" applyBorder="1" applyAlignment="1" applyProtection="1">
      <protection locked="0"/>
    </xf>
    <xf numFmtId="176" fontId="8" fillId="0" borderId="12" xfId="0" applyNumberFormat="1" applyFont="1" applyFill="1" applyBorder="1" applyAlignment="1">
      <alignment vertical="center"/>
    </xf>
    <xf numFmtId="178" fontId="8" fillId="2" borderId="12" xfId="0" applyNumberFormat="1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178" fontId="8" fillId="2" borderId="6" xfId="0" applyNumberFormat="1" applyFont="1" applyFill="1" applyBorder="1" applyAlignment="1">
      <alignment vertical="center"/>
    </xf>
    <xf numFmtId="176" fontId="8" fillId="2" borderId="6" xfId="0" applyNumberFormat="1" applyFont="1" applyFill="1" applyBorder="1" applyAlignment="1">
      <alignment vertical="center"/>
    </xf>
    <xf numFmtId="0" fontId="8" fillId="0" borderId="29" xfId="0" applyFont="1" applyFill="1" applyBorder="1" applyAlignment="1">
      <alignment horizontal="center" vertical="center" textRotation="255"/>
    </xf>
    <xf numFmtId="0" fontId="8" fillId="0" borderId="30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178" fontId="8" fillId="0" borderId="27" xfId="0" applyNumberFormat="1" applyFont="1" applyFill="1" applyBorder="1" applyAlignment="1">
      <alignment vertical="center"/>
    </xf>
    <xf numFmtId="178" fontId="8" fillId="0" borderId="43" xfId="0" applyNumberFormat="1" applyFont="1" applyFill="1" applyBorder="1" applyAlignment="1">
      <alignment vertical="center"/>
    </xf>
    <xf numFmtId="178" fontId="8" fillId="0" borderId="27" xfId="0" applyNumberFormat="1" applyFont="1" applyFill="1" applyBorder="1" applyAlignment="1">
      <alignment vertical="center" shrinkToFit="1"/>
    </xf>
    <xf numFmtId="179" fontId="8" fillId="0" borderId="27" xfId="0" applyNumberFormat="1" applyFont="1" applyFill="1" applyBorder="1" applyAlignment="1">
      <alignment vertical="center"/>
    </xf>
    <xf numFmtId="176" fontId="8" fillId="0" borderId="27" xfId="0" applyNumberFormat="1" applyFont="1" applyFill="1" applyBorder="1" applyAlignment="1">
      <alignment vertical="center"/>
    </xf>
    <xf numFmtId="0" fontId="8" fillId="0" borderId="36" xfId="0" applyFont="1" applyFill="1" applyBorder="1" applyAlignment="1">
      <alignment horizontal="center" vertical="center" textRotation="255"/>
    </xf>
    <xf numFmtId="0" fontId="8" fillId="0" borderId="37" xfId="0" applyFont="1" applyFill="1" applyBorder="1" applyAlignment="1">
      <alignment vertical="center"/>
    </xf>
    <xf numFmtId="0" fontId="8" fillId="0" borderId="38" xfId="0" applyFont="1" applyFill="1" applyBorder="1" applyAlignment="1">
      <alignment vertical="center"/>
    </xf>
    <xf numFmtId="179" fontId="8" fillId="2" borderId="22" xfId="0" applyNumberFormat="1" applyFont="1" applyFill="1" applyBorder="1" applyAlignment="1">
      <alignment vertical="center"/>
    </xf>
    <xf numFmtId="179" fontId="8" fillId="2" borderId="6" xfId="0" applyNumberFormat="1" applyFont="1" applyFill="1" applyBorder="1" applyAlignment="1">
      <alignment vertical="center"/>
    </xf>
    <xf numFmtId="0" fontId="8" fillId="0" borderId="51" xfId="0" applyFont="1" applyFill="1" applyBorder="1" applyAlignment="1">
      <alignment vertical="center"/>
    </xf>
    <xf numFmtId="0" fontId="8" fillId="0" borderId="52" xfId="0" applyFont="1" applyFill="1" applyBorder="1" applyAlignment="1">
      <alignment vertical="center"/>
    </xf>
    <xf numFmtId="0" fontId="8" fillId="0" borderId="53" xfId="0" applyFont="1" applyFill="1" applyBorder="1" applyAlignment="1">
      <alignment vertical="center"/>
    </xf>
    <xf numFmtId="176" fontId="8" fillId="2" borderId="52" xfId="0" applyNumberFormat="1" applyFont="1" applyFill="1" applyBorder="1" applyAlignment="1">
      <alignment vertical="center" shrinkToFit="1"/>
    </xf>
    <xf numFmtId="0" fontId="8" fillId="2" borderId="55" xfId="0" applyFont="1" applyFill="1" applyBorder="1" applyAlignment="1">
      <alignment vertical="center"/>
    </xf>
    <xf numFmtId="176" fontId="8" fillId="2" borderId="54" xfId="0" applyNumberFormat="1" applyFont="1" applyFill="1" applyBorder="1" applyAlignment="1">
      <alignment vertical="center"/>
    </xf>
    <xf numFmtId="176" fontId="8" fillId="2" borderId="54" xfId="0" applyNumberFormat="1" applyFont="1" applyFill="1" applyBorder="1" applyAlignment="1">
      <alignment vertical="center" shrinkToFit="1"/>
    </xf>
    <xf numFmtId="178" fontId="8" fillId="2" borderId="54" xfId="0" applyNumberFormat="1" applyFont="1" applyFill="1" applyBorder="1" applyAlignment="1">
      <alignment vertical="center"/>
    </xf>
    <xf numFmtId="180" fontId="8" fillId="2" borderId="54" xfId="0" applyNumberFormat="1" applyFont="1" applyFill="1" applyBorder="1" applyAlignment="1">
      <alignment vertical="center"/>
    </xf>
    <xf numFmtId="177" fontId="8" fillId="2" borderId="54" xfId="0" applyNumberFormat="1" applyFont="1" applyFill="1" applyBorder="1" applyAlignment="1">
      <alignment vertical="center" shrinkToFit="1"/>
    </xf>
    <xf numFmtId="177" fontId="8" fillId="2" borderId="55" xfId="0" applyNumberFormat="1" applyFont="1" applyFill="1" applyBorder="1" applyAlignment="1">
      <alignment horizontal="center" vertical="center"/>
    </xf>
    <xf numFmtId="181" fontId="8" fillId="2" borderId="54" xfId="0" applyNumberFormat="1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178" fontId="8" fillId="0" borderId="9" xfId="0" applyNumberFormat="1" applyFont="1" applyFill="1" applyBorder="1" applyAlignment="1">
      <alignment vertical="center"/>
    </xf>
    <xf numFmtId="0" fontId="5" fillId="0" borderId="54" xfId="0" applyFont="1" applyFill="1" applyBorder="1" applyAlignment="1">
      <alignment vertical="center"/>
    </xf>
    <xf numFmtId="0" fontId="5" fillId="0" borderId="37" xfId="0" applyFont="1" applyFill="1" applyBorder="1" applyAlignment="1"/>
    <xf numFmtId="0" fontId="10" fillId="0" borderId="0" xfId="0" applyFont="1" applyFill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36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48" xfId="0" applyFont="1" applyFill="1" applyBorder="1" applyAlignment="1">
      <alignment horizontal="right" vertical="center"/>
    </xf>
    <xf numFmtId="0" fontId="8" fillId="0" borderId="38" xfId="0" applyFont="1" applyFill="1" applyBorder="1" applyAlignment="1">
      <alignment horizontal="right" vertical="center"/>
    </xf>
    <xf numFmtId="38" fontId="8" fillId="0" borderId="32" xfId="1" applyFont="1" applyFill="1" applyBorder="1" applyAlignment="1">
      <alignment horizontal="center"/>
    </xf>
    <xf numFmtId="179" fontId="11" fillId="0" borderId="2" xfId="0" applyNumberFormat="1" applyFont="1" applyBorder="1" applyAlignment="1">
      <alignment vertical="center"/>
    </xf>
    <xf numFmtId="179" fontId="11" fillId="0" borderId="28" xfId="0" applyNumberFormat="1" applyFont="1" applyBorder="1" applyAlignment="1">
      <alignment vertical="center"/>
    </xf>
    <xf numFmtId="179" fontId="11" fillId="0" borderId="61" xfId="0" applyNumberFormat="1" applyFont="1" applyFill="1" applyBorder="1" applyAlignment="1"/>
    <xf numFmtId="176" fontId="8" fillId="0" borderId="5" xfId="1" applyNumberFormat="1" applyFont="1" applyFill="1" applyBorder="1" applyAlignment="1"/>
    <xf numFmtId="182" fontId="8" fillId="2" borderId="14" xfId="1" applyNumberFormat="1" applyFont="1" applyFill="1" applyBorder="1" applyAlignment="1"/>
    <xf numFmtId="178" fontId="8" fillId="2" borderId="28" xfId="0" applyNumberFormat="1" applyFont="1" applyFill="1" applyBorder="1" applyAlignment="1">
      <alignment vertical="center"/>
    </xf>
    <xf numFmtId="38" fontId="8" fillId="0" borderId="62" xfId="1" applyFont="1" applyFill="1" applyBorder="1" applyAlignment="1">
      <alignment horizontal="center"/>
    </xf>
    <xf numFmtId="179" fontId="11" fillId="0" borderId="62" xfId="0" applyNumberFormat="1" applyFont="1" applyBorder="1" applyAlignment="1">
      <alignment vertical="center"/>
    </xf>
    <xf numFmtId="179" fontId="11" fillId="0" borderId="47" xfId="0" applyNumberFormat="1" applyFont="1" applyBorder="1" applyAlignment="1">
      <alignment vertical="center"/>
    </xf>
    <xf numFmtId="179" fontId="11" fillId="0" borderId="15" xfId="0" applyNumberFormat="1" applyFont="1" applyFill="1" applyBorder="1" applyAlignment="1"/>
    <xf numFmtId="176" fontId="8" fillId="0" borderId="15" xfId="1" applyNumberFormat="1" applyFont="1" applyFill="1" applyBorder="1" applyAlignment="1"/>
    <xf numFmtId="182" fontId="8" fillId="2" borderId="47" xfId="0" applyNumberFormat="1" applyFont="1" applyFill="1" applyBorder="1" applyAlignment="1">
      <alignment vertical="center"/>
    </xf>
    <xf numFmtId="178" fontId="8" fillId="2" borderId="47" xfId="0" applyNumberFormat="1" applyFont="1" applyFill="1" applyBorder="1" applyAlignment="1">
      <alignment vertical="center"/>
    </xf>
    <xf numFmtId="178" fontId="8" fillId="0" borderId="19" xfId="0" applyNumberFormat="1" applyFont="1" applyFill="1" applyBorder="1" applyAlignment="1">
      <alignment vertical="center"/>
    </xf>
    <xf numFmtId="178" fontId="8" fillId="2" borderId="7" xfId="0" applyNumberFormat="1" applyFont="1" applyFill="1" applyBorder="1" applyAlignment="1">
      <alignment vertical="center"/>
    </xf>
    <xf numFmtId="178" fontId="8" fillId="0" borderId="63" xfId="0" applyNumberFormat="1" applyFont="1" applyFill="1" applyBorder="1" applyAlignment="1">
      <alignment vertical="center"/>
    </xf>
    <xf numFmtId="178" fontId="8" fillId="2" borderId="14" xfId="0" applyNumberFormat="1" applyFont="1" applyFill="1" applyBorder="1" applyAlignment="1">
      <alignment vertical="center"/>
    </xf>
    <xf numFmtId="38" fontId="8" fillId="0" borderId="58" xfId="1" applyFont="1" applyFill="1" applyBorder="1" applyAlignment="1">
      <alignment horizontal="center"/>
    </xf>
    <xf numFmtId="179" fontId="8" fillId="0" borderId="66" xfId="1" applyNumberFormat="1" applyFont="1" applyFill="1" applyBorder="1" applyAlignment="1"/>
    <xf numFmtId="176" fontId="8" fillId="0" borderId="18" xfId="1" applyNumberFormat="1" applyFont="1" applyFill="1" applyBorder="1" applyAlignment="1"/>
    <xf numFmtId="182" fontId="8" fillId="2" borderId="25" xfId="0" applyNumberFormat="1" applyFont="1" applyFill="1" applyBorder="1" applyAlignment="1">
      <alignment vertical="center"/>
    </xf>
    <xf numFmtId="0" fontId="8" fillId="0" borderId="67" xfId="0" applyFont="1" applyFill="1" applyBorder="1" applyAlignment="1">
      <alignment horizontal="center" vertical="center"/>
    </xf>
    <xf numFmtId="178" fontId="8" fillId="2" borderId="67" xfId="0" applyNumberFormat="1" applyFont="1" applyFill="1" applyBorder="1" applyAlignment="1">
      <alignment vertical="center"/>
    </xf>
    <xf numFmtId="178" fontId="8" fillId="2" borderId="68" xfId="0" applyNumberFormat="1" applyFont="1" applyFill="1" applyBorder="1" applyAlignment="1">
      <alignment vertical="center"/>
    </xf>
    <xf numFmtId="176" fontId="8" fillId="2" borderId="69" xfId="1" applyNumberFormat="1" applyFont="1" applyFill="1" applyBorder="1" applyAlignment="1">
      <alignment vertical="center"/>
    </xf>
    <xf numFmtId="176" fontId="8" fillId="2" borderId="70" xfId="1" applyNumberFormat="1" applyFont="1" applyFill="1" applyBorder="1" applyAlignment="1">
      <alignment vertical="center"/>
    </xf>
    <xf numFmtId="182" fontId="8" fillId="2" borderId="68" xfId="0" applyNumberFormat="1" applyFont="1" applyFill="1" applyBorder="1" applyAlignment="1">
      <alignment vertical="center"/>
    </xf>
    <xf numFmtId="178" fontId="8" fillId="2" borderId="71" xfId="0" applyNumberFormat="1" applyFont="1" applyFill="1" applyBorder="1" applyAlignment="1">
      <alignment vertical="center"/>
    </xf>
    <xf numFmtId="0" fontId="8" fillId="0" borderId="72" xfId="0" applyFont="1" applyFill="1" applyBorder="1" applyAlignment="1">
      <alignment horizontal="center" vertical="center"/>
    </xf>
    <xf numFmtId="178" fontId="8" fillId="2" borderId="72" xfId="0" applyNumberFormat="1" applyFont="1" applyFill="1" applyBorder="1" applyAlignment="1">
      <alignment vertical="center"/>
    </xf>
    <xf numFmtId="178" fontId="8" fillId="2" borderId="21" xfId="0" applyNumberFormat="1" applyFont="1" applyFill="1" applyBorder="1" applyAlignment="1">
      <alignment vertical="center"/>
    </xf>
    <xf numFmtId="178" fontId="8" fillId="2" borderId="73" xfId="0" applyNumberFormat="1" applyFont="1" applyFill="1" applyBorder="1" applyAlignment="1">
      <alignment vertical="center"/>
    </xf>
    <xf numFmtId="182" fontId="8" fillId="0" borderId="50" xfId="0" applyNumberFormat="1" applyFont="1" applyFill="1" applyBorder="1" applyAlignment="1">
      <alignment vertical="center"/>
    </xf>
    <xf numFmtId="178" fontId="8" fillId="3" borderId="50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distributed"/>
    </xf>
    <xf numFmtId="0" fontId="8" fillId="0" borderId="30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178" fontId="8" fillId="0" borderId="40" xfId="0" applyNumberFormat="1" applyFont="1" applyFill="1" applyBorder="1" applyAlignment="1">
      <alignment vertical="center"/>
    </xf>
    <xf numFmtId="178" fontId="8" fillId="0" borderId="74" xfId="0" applyNumberFormat="1" applyFont="1" applyFill="1" applyBorder="1" applyAlignment="1">
      <alignment vertical="center"/>
    </xf>
    <xf numFmtId="178" fontId="8" fillId="0" borderId="1" xfId="0" applyNumberFormat="1" applyFont="1" applyFill="1" applyBorder="1" applyAlignment="1">
      <alignment vertical="center"/>
    </xf>
    <xf numFmtId="178" fontId="8" fillId="0" borderId="75" xfId="0" applyNumberFormat="1" applyFont="1" applyFill="1" applyBorder="1" applyAlignment="1">
      <alignment vertical="center"/>
    </xf>
    <xf numFmtId="180" fontId="8" fillId="2" borderId="74" xfId="1" applyNumberFormat="1" applyFont="1" applyFill="1" applyBorder="1" applyAlignment="1">
      <alignment vertical="center"/>
    </xf>
    <xf numFmtId="178" fontId="8" fillId="2" borderId="74" xfId="0" applyNumberFormat="1" applyFont="1" applyFill="1" applyBorder="1" applyAlignment="1">
      <alignment vertical="center"/>
    </xf>
    <xf numFmtId="0" fontId="8" fillId="0" borderId="69" xfId="0" applyFont="1" applyFill="1" applyBorder="1" applyAlignment="1">
      <alignment horizontal="center" vertical="center"/>
    </xf>
    <xf numFmtId="178" fontId="8" fillId="2" borderId="70" xfId="0" applyNumberFormat="1" applyFont="1" applyFill="1" applyBorder="1" applyAlignment="1">
      <alignment vertical="center"/>
    </xf>
    <xf numFmtId="178" fontId="8" fillId="2" borderId="69" xfId="0" applyNumberFormat="1" applyFont="1" applyFill="1" applyBorder="1" applyAlignment="1">
      <alignment vertical="center"/>
    </xf>
    <xf numFmtId="180" fontId="8" fillId="2" borderId="68" xfId="0" applyNumberFormat="1" applyFont="1" applyFill="1" applyBorder="1" applyAlignment="1">
      <alignment vertical="center"/>
    </xf>
    <xf numFmtId="0" fontId="8" fillId="0" borderId="21" xfId="0" applyFont="1" applyFill="1" applyBorder="1" applyAlignment="1">
      <alignment horizontal="center" vertical="center"/>
    </xf>
    <xf numFmtId="178" fontId="8" fillId="0" borderId="50" xfId="0" applyNumberFormat="1" applyFont="1" applyFill="1" applyBorder="1" applyAlignment="1">
      <alignment vertical="center"/>
    </xf>
    <xf numFmtId="38" fontId="8" fillId="0" borderId="25" xfId="1" applyFont="1" applyFill="1" applyBorder="1" applyAlignment="1">
      <alignment horizontal="center"/>
    </xf>
    <xf numFmtId="38" fontId="8" fillId="0" borderId="5" xfId="1" applyFont="1" applyFill="1" applyBorder="1" applyAlignment="1">
      <alignment horizontal="center"/>
    </xf>
    <xf numFmtId="178" fontId="8" fillId="0" borderId="59" xfId="0" applyNumberFormat="1" applyFont="1" applyFill="1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 shrinkToFit="1"/>
    </xf>
    <xf numFmtId="178" fontId="8" fillId="0" borderId="76" xfId="0" applyNumberFormat="1" applyFont="1" applyFill="1" applyBorder="1" applyAlignment="1">
      <alignment vertical="center"/>
    </xf>
    <xf numFmtId="180" fontId="8" fillId="0" borderId="28" xfId="0" applyNumberFormat="1" applyFont="1" applyFill="1" applyBorder="1" applyAlignment="1">
      <alignment vertical="center"/>
    </xf>
    <xf numFmtId="178" fontId="8" fillId="0" borderId="61" xfId="0" applyNumberFormat="1" applyFont="1" applyFill="1" applyBorder="1" applyAlignment="1">
      <alignment vertical="center"/>
    </xf>
    <xf numFmtId="176" fontId="8" fillId="0" borderId="61" xfId="0" applyNumberFormat="1" applyFont="1" applyFill="1" applyBorder="1" applyAlignment="1">
      <alignment vertical="center"/>
    </xf>
    <xf numFmtId="176" fontId="8" fillId="0" borderId="43" xfId="0" applyNumberFormat="1" applyFont="1" applyFill="1" applyBorder="1" applyAlignment="1">
      <alignment vertical="center"/>
    </xf>
    <xf numFmtId="182" fontId="8" fillId="2" borderId="28" xfId="0" applyNumberFormat="1" applyFont="1" applyFill="1" applyBorder="1" applyAlignment="1">
      <alignment vertical="center"/>
    </xf>
    <xf numFmtId="180" fontId="8" fillId="2" borderId="28" xfId="0" applyNumberFormat="1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 shrinkToFit="1"/>
    </xf>
    <xf numFmtId="180" fontId="8" fillId="0" borderId="47" xfId="0" applyNumberFormat="1" applyFont="1" applyFill="1" applyBorder="1" applyAlignment="1">
      <alignment vertical="center"/>
    </xf>
    <xf numFmtId="178" fontId="8" fillId="0" borderId="15" xfId="0" applyNumberFormat="1" applyFont="1" applyFill="1" applyBorder="1" applyAlignment="1">
      <alignment vertical="center"/>
    </xf>
    <xf numFmtId="176" fontId="8" fillId="0" borderId="15" xfId="0" applyNumberFormat="1" applyFont="1" applyFill="1" applyBorder="1" applyAlignment="1">
      <alignment vertical="center"/>
    </xf>
    <xf numFmtId="176" fontId="8" fillId="0" borderId="17" xfId="0" applyNumberFormat="1" applyFont="1" applyFill="1" applyBorder="1" applyAlignment="1">
      <alignment vertical="center"/>
    </xf>
    <xf numFmtId="180" fontId="8" fillId="2" borderId="47" xfId="0" applyNumberFormat="1" applyFont="1" applyFill="1" applyBorder="1" applyAlignment="1">
      <alignment vertical="center"/>
    </xf>
    <xf numFmtId="182" fontId="8" fillId="2" borderId="14" xfId="0" applyNumberFormat="1" applyFont="1" applyFill="1" applyBorder="1" applyAlignment="1">
      <alignment vertical="center"/>
    </xf>
    <xf numFmtId="180" fontId="8" fillId="2" borderId="14" xfId="0" applyNumberFormat="1" applyFont="1" applyFill="1" applyBorder="1" applyAlignment="1">
      <alignment vertical="center"/>
    </xf>
    <xf numFmtId="0" fontId="8" fillId="0" borderId="66" xfId="0" applyFont="1" applyFill="1" applyBorder="1" applyAlignment="1">
      <alignment horizontal="center" vertical="center" shrinkToFit="1"/>
    </xf>
    <xf numFmtId="178" fontId="8" fillId="0" borderId="77" xfId="0" applyNumberFormat="1" applyFont="1" applyFill="1" applyBorder="1" applyAlignment="1">
      <alignment vertical="center"/>
    </xf>
    <xf numFmtId="180" fontId="8" fillId="0" borderId="65" xfId="0" applyNumberFormat="1" applyFont="1" applyFill="1" applyBorder="1" applyAlignment="1">
      <alignment vertical="center"/>
    </xf>
    <xf numFmtId="178" fontId="8" fillId="0" borderId="66" xfId="0" applyNumberFormat="1" applyFont="1" applyFill="1" applyBorder="1" applyAlignment="1">
      <alignment vertical="center"/>
    </xf>
    <xf numFmtId="176" fontId="8" fillId="0" borderId="66" xfId="0" applyNumberFormat="1" applyFont="1" applyFill="1" applyBorder="1" applyAlignment="1">
      <alignment vertical="center"/>
    </xf>
    <xf numFmtId="176" fontId="8" fillId="0" borderId="78" xfId="0" applyNumberFormat="1" applyFont="1" applyFill="1" applyBorder="1" applyAlignment="1">
      <alignment vertical="center"/>
    </xf>
    <xf numFmtId="182" fontId="8" fillId="2" borderId="65" xfId="0" applyNumberFormat="1" applyFont="1" applyFill="1" applyBorder="1" applyAlignment="1">
      <alignment vertical="center"/>
    </xf>
    <xf numFmtId="180" fontId="8" fillId="2" borderId="7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178" fontId="8" fillId="2" borderId="79" xfId="0" applyNumberFormat="1" applyFont="1" applyFill="1" applyBorder="1" applyAlignment="1">
      <alignment vertical="center"/>
    </xf>
    <xf numFmtId="178" fontId="8" fillId="2" borderId="11" xfId="0" applyNumberFormat="1" applyFont="1" applyFill="1" applyBorder="1" applyAlignment="1">
      <alignment vertical="center"/>
    </xf>
    <xf numFmtId="184" fontId="8" fillId="2" borderId="11" xfId="0" applyNumberFormat="1" applyFont="1" applyFill="1" applyBorder="1" applyAlignment="1">
      <alignment vertical="center"/>
    </xf>
    <xf numFmtId="176" fontId="8" fillId="2" borderId="13" xfId="0" applyNumberFormat="1" applyFont="1" applyFill="1" applyBorder="1" applyAlignment="1">
      <alignment vertical="center"/>
    </xf>
    <xf numFmtId="180" fontId="8" fillId="3" borderId="50" xfId="0" applyNumberFormat="1" applyFont="1" applyFill="1" applyBorder="1" applyAlignment="1">
      <alignment vertical="center"/>
    </xf>
    <xf numFmtId="178" fontId="8" fillId="0" borderId="30" xfId="0" applyNumberFormat="1" applyFont="1" applyFill="1" applyBorder="1" applyAlignment="1">
      <alignment vertical="center"/>
    </xf>
    <xf numFmtId="180" fontId="8" fillId="3" borderId="30" xfId="0" applyNumberFormat="1" applyFont="1" applyFill="1" applyBorder="1" applyAlignment="1">
      <alignment vertical="center"/>
    </xf>
    <xf numFmtId="178" fontId="8" fillId="0" borderId="37" xfId="0" applyNumberFormat="1" applyFont="1" applyFill="1" applyBorder="1" applyAlignment="1">
      <alignment vertical="center"/>
    </xf>
    <xf numFmtId="180" fontId="8" fillId="3" borderId="37" xfId="0" applyNumberFormat="1" applyFont="1" applyFill="1" applyBorder="1" applyAlignment="1">
      <alignment vertical="center"/>
    </xf>
    <xf numFmtId="178" fontId="8" fillId="0" borderId="19" xfId="0" applyNumberFormat="1" applyFont="1" applyFill="1" applyBorder="1" applyAlignment="1">
      <alignment horizontal="center" vertical="center"/>
    </xf>
    <xf numFmtId="180" fontId="8" fillId="3" borderId="7" xfId="0" applyNumberFormat="1" applyFont="1" applyFill="1" applyBorder="1" applyAlignment="1">
      <alignment horizontal="center" vertical="center"/>
    </xf>
    <xf numFmtId="178" fontId="8" fillId="0" borderId="48" xfId="0" applyNumberFormat="1" applyFont="1" applyFill="1" applyBorder="1" applyAlignment="1">
      <alignment horizontal="right" vertical="center"/>
    </xf>
    <xf numFmtId="180" fontId="8" fillId="3" borderId="10" xfId="0" applyNumberFormat="1" applyFont="1" applyFill="1" applyBorder="1" applyAlignment="1">
      <alignment horizontal="right" vertical="center"/>
    </xf>
    <xf numFmtId="0" fontId="8" fillId="0" borderId="32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80" fontId="8" fillId="3" borderId="31" xfId="0" applyNumberFormat="1" applyFont="1" applyFill="1" applyBorder="1" applyAlignment="1">
      <alignment vertical="center"/>
    </xf>
    <xf numFmtId="184" fontId="8" fillId="0" borderId="37" xfId="0" applyNumberFormat="1" applyFont="1" applyFill="1" applyBorder="1" applyAlignment="1">
      <alignment vertical="center"/>
    </xf>
    <xf numFmtId="180" fontId="8" fillId="3" borderId="38" xfId="0" applyNumberFormat="1" applyFont="1" applyFill="1" applyBorder="1" applyAlignment="1">
      <alignment vertical="center"/>
    </xf>
    <xf numFmtId="0" fontId="8" fillId="0" borderId="61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vertical="center"/>
    </xf>
    <xf numFmtId="178" fontId="8" fillId="0" borderId="4" xfId="0" applyNumberFormat="1" applyFont="1" applyFill="1" applyBorder="1" applyAlignment="1">
      <alignment horizontal="right" vertical="center"/>
    </xf>
    <xf numFmtId="178" fontId="8" fillId="2" borderId="13" xfId="0" applyNumberFormat="1" applyFont="1" applyFill="1" applyBorder="1" applyAlignment="1">
      <alignment vertical="center"/>
    </xf>
    <xf numFmtId="184" fontId="8" fillId="2" borderId="21" xfId="0" applyNumberFormat="1" applyFont="1" applyFill="1" applyBorder="1" applyAlignment="1">
      <alignment vertical="center"/>
    </xf>
    <xf numFmtId="184" fontId="8" fillId="0" borderId="30" xfId="0" applyNumberFormat="1" applyFont="1" applyFill="1" applyBorder="1" applyAlignment="1">
      <alignment vertical="center"/>
    </xf>
    <xf numFmtId="178" fontId="8" fillId="0" borderId="3" xfId="0" applyNumberFormat="1" applyFont="1" applyFill="1" applyBorder="1" applyAlignment="1">
      <alignment vertical="center"/>
    </xf>
    <xf numFmtId="178" fontId="8" fillId="0" borderId="4" xfId="0" applyNumberFormat="1" applyFont="1" applyFill="1" applyBorder="1" applyAlignment="1">
      <alignment vertical="center"/>
    </xf>
    <xf numFmtId="179" fontId="11" fillId="0" borderId="2" xfId="0" applyNumberFormat="1" applyFont="1" applyFill="1" applyBorder="1" applyAlignment="1">
      <alignment vertical="center"/>
    </xf>
    <xf numFmtId="179" fontId="8" fillId="0" borderId="61" xfId="0" applyNumberFormat="1" applyFont="1" applyFill="1" applyBorder="1" applyAlignment="1">
      <alignment vertical="center"/>
    </xf>
    <xf numFmtId="176" fontId="8" fillId="0" borderId="76" xfId="0" applyNumberFormat="1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178" fontId="8" fillId="0" borderId="62" xfId="0" applyNumberFormat="1" applyFont="1" applyFill="1" applyBorder="1" applyAlignment="1">
      <alignment horizontal="left" vertical="center"/>
    </xf>
    <xf numFmtId="179" fontId="11" fillId="0" borderId="62" xfId="0" applyNumberFormat="1" applyFont="1" applyFill="1" applyBorder="1" applyAlignment="1">
      <alignment vertical="center"/>
    </xf>
    <xf numFmtId="179" fontId="8" fillId="0" borderId="15" xfId="0" applyNumberFormat="1" applyFont="1" applyFill="1" applyBorder="1" applyAlignment="1">
      <alignment vertical="center"/>
    </xf>
    <xf numFmtId="176" fontId="8" fillId="0" borderId="63" xfId="0" applyNumberFormat="1" applyFont="1" applyFill="1" applyBorder="1" applyAlignment="1">
      <alignment vertical="center"/>
    </xf>
    <xf numFmtId="178" fontId="8" fillId="0" borderId="62" xfId="0" applyNumberFormat="1" applyFont="1" applyFill="1" applyBorder="1" applyAlignment="1">
      <alignment vertical="center"/>
    </xf>
    <xf numFmtId="0" fontId="8" fillId="0" borderId="18" xfId="0" applyFont="1" applyFill="1" applyBorder="1" applyAlignment="1">
      <alignment horizontal="center" vertical="center"/>
    </xf>
    <xf numFmtId="178" fontId="8" fillId="0" borderId="58" xfId="0" applyNumberFormat="1" applyFont="1" applyFill="1" applyBorder="1" applyAlignment="1">
      <alignment horizontal="left" vertical="center"/>
    </xf>
    <xf numFmtId="176" fontId="8" fillId="0" borderId="59" xfId="0" applyNumberFormat="1" applyFont="1" applyFill="1" applyBorder="1" applyAlignment="1">
      <alignment vertical="center"/>
    </xf>
    <xf numFmtId="182" fontId="8" fillId="2" borderId="7" xfId="0" applyNumberFormat="1" applyFont="1" applyFill="1" applyBorder="1" applyAlignment="1">
      <alignment vertical="center"/>
    </xf>
    <xf numFmtId="178" fontId="8" fillId="0" borderId="59" xfId="0" applyNumberFormat="1" applyFont="1" applyFill="1" applyBorder="1" applyAlignment="1">
      <alignment vertical="center"/>
    </xf>
    <xf numFmtId="0" fontId="8" fillId="0" borderId="83" xfId="0" applyFont="1" applyFill="1" applyBorder="1" applyAlignment="1">
      <alignment horizontal="center" vertical="center"/>
    </xf>
    <xf numFmtId="179" fontId="11" fillId="0" borderId="64" xfId="0" applyNumberFormat="1" applyFont="1" applyFill="1" applyBorder="1" applyAlignment="1">
      <alignment vertical="center"/>
    </xf>
    <xf numFmtId="179" fontId="8" fillId="0" borderId="66" xfId="0" applyNumberFormat="1" applyFont="1" applyFill="1" applyBorder="1" applyAlignment="1">
      <alignment vertical="center"/>
    </xf>
    <xf numFmtId="176" fontId="8" fillId="0" borderId="85" xfId="0" applyNumberFormat="1" applyFont="1" applyFill="1" applyBorder="1" applyAlignment="1">
      <alignment vertical="center"/>
    </xf>
    <xf numFmtId="182" fontId="8" fillId="2" borderId="86" xfId="0" applyNumberFormat="1" applyFont="1" applyFill="1" applyBorder="1" applyAlignment="1">
      <alignment vertical="center"/>
    </xf>
    <xf numFmtId="178" fontId="8" fillId="0" borderId="85" xfId="0" applyNumberFormat="1" applyFont="1" applyFill="1" applyBorder="1" applyAlignment="1">
      <alignment vertical="center"/>
    </xf>
    <xf numFmtId="180" fontId="8" fillId="2" borderId="86" xfId="0" applyNumberFormat="1" applyFont="1" applyFill="1" applyBorder="1" applyAlignment="1">
      <alignment vertical="center"/>
    </xf>
    <xf numFmtId="178" fontId="8" fillId="0" borderId="67" xfId="0" applyNumberFormat="1" applyFont="1" applyFill="1" applyBorder="1" applyAlignment="1">
      <alignment horizontal="left" vertical="center"/>
    </xf>
    <xf numFmtId="178" fontId="8" fillId="0" borderId="87" xfId="0" applyNumberFormat="1" applyFont="1" applyFill="1" applyBorder="1" applyAlignment="1">
      <alignment horizontal="left" vertical="center"/>
    </xf>
    <xf numFmtId="185" fontId="8" fillId="2" borderId="69" xfId="0" applyNumberFormat="1" applyFont="1" applyFill="1" applyBorder="1" applyAlignment="1">
      <alignment vertical="center"/>
    </xf>
    <xf numFmtId="176" fontId="8" fillId="2" borderId="70" xfId="0" applyNumberFormat="1" applyFont="1" applyFill="1" applyBorder="1" applyAlignment="1">
      <alignment vertical="center"/>
    </xf>
    <xf numFmtId="178" fontId="8" fillId="0" borderId="33" xfId="0" applyNumberFormat="1" applyFont="1" applyFill="1" applyBorder="1" applyAlignment="1">
      <alignment vertical="center"/>
    </xf>
    <xf numFmtId="0" fontId="8" fillId="0" borderId="33" xfId="0" applyFont="1" applyFill="1" applyBorder="1" applyAlignment="1">
      <alignment vertical="center"/>
    </xf>
    <xf numFmtId="178" fontId="8" fillId="2" borderId="61" xfId="0" applyNumberFormat="1" applyFont="1" applyFill="1" applyBorder="1" applyAlignment="1">
      <alignment vertical="center"/>
    </xf>
    <xf numFmtId="185" fontId="8" fillId="2" borderId="61" xfId="0" applyNumberFormat="1" applyFont="1" applyFill="1" applyBorder="1" applyAlignment="1">
      <alignment vertical="center"/>
    </xf>
    <xf numFmtId="185" fontId="8" fillId="2" borderId="2" xfId="0" applyNumberFormat="1" applyFont="1" applyFill="1" applyBorder="1" applyAlignment="1">
      <alignment vertical="center"/>
    </xf>
    <xf numFmtId="178" fontId="8" fillId="2" borderId="3" xfId="0" applyNumberFormat="1" applyFont="1" applyFill="1" applyBorder="1" applyAlignment="1">
      <alignment vertical="center"/>
    </xf>
    <xf numFmtId="178" fontId="8" fillId="0" borderId="29" xfId="0" applyNumberFormat="1" applyFont="1" applyFill="1" applyBorder="1" applyAlignment="1">
      <alignment vertical="center"/>
    </xf>
    <xf numFmtId="178" fontId="8" fillId="2" borderId="1" xfId="0" applyNumberFormat="1" applyFont="1" applyFill="1" applyBorder="1" applyAlignment="1">
      <alignment vertical="center"/>
    </xf>
    <xf numFmtId="185" fontId="8" fillId="2" borderId="1" xfId="0" applyNumberFormat="1" applyFont="1" applyFill="1" applyBorder="1" applyAlignment="1">
      <alignment vertical="center"/>
    </xf>
    <xf numFmtId="176" fontId="8" fillId="2" borderId="29" xfId="0" applyNumberFormat="1" applyFont="1" applyFill="1" applyBorder="1" applyAlignment="1">
      <alignment vertical="center"/>
    </xf>
    <xf numFmtId="182" fontId="8" fillId="2" borderId="74" xfId="0" applyNumberFormat="1" applyFont="1" applyFill="1" applyBorder="1" applyAlignment="1">
      <alignment vertical="center"/>
    </xf>
    <xf numFmtId="178" fontId="8" fillId="2" borderId="30" xfId="0" applyNumberFormat="1" applyFont="1" applyFill="1" applyBorder="1" applyAlignment="1">
      <alignment vertical="center"/>
    </xf>
    <xf numFmtId="180" fontId="8" fillId="2" borderId="74" xfId="0" applyNumberFormat="1" applyFont="1" applyFill="1" applyBorder="1" applyAlignment="1">
      <alignment vertical="center"/>
    </xf>
    <xf numFmtId="0" fontId="8" fillId="0" borderId="88" xfId="0" applyFont="1" applyFill="1" applyBorder="1" applyAlignment="1">
      <alignment horizontal="center" vertical="center"/>
    </xf>
    <xf numFmtId="178" fontId="8" fillId="0" borderId="89" xfId="0" applyNumberFormat="1" applyFont="1" applyFill="1" applyBorder="1" applyAlignment="1">
      <alignment vertical="center"/>
    </xf>
    <xf numFmtId="178" fontId="8" fillId="0" borderId="90" xfId="0" applyNumberFormat="1" applyFont="1" applyFill="1" applyBorder="1" applyAlignment="1">
      <alignment vertical="center"/>
    </xf>
    <xf numFmtId="178" fontId="8" fillId="2" borderId="88" xfId="0" applyNumberFormat="1" applyFont="1" applyFill="1" applyBorder="1" applyAlignment="1">
      <alignment vertical="center"/>
    </xf>
    <xf numFmtId="185" fontId="8" fillId="2" borderId="88" xfId="0" applyNumberFormat="1" applyFont="1" applyFill="1" applyBorder="1" applyAlignment="1">
      <alignment vertical="center"/>
    </xf>
    <xf numFmtId="176" fontId="8" fillId="2" borderId="89" xfId="0" applyNumberFormat="1" applyFont="1" applyFill="1" applyBorder="1" applyAlignment="1">
      <alignment vertical="center"/>
    </xf>
    <xf numFmtId="178" fontId="8" fillId="2" borderId="89" xfId="0" applyNumberFormat="1" applyFont="1" applyFill="1" applyBorder="1" applyAlignment="1">
      <alignment vertical="center"/>
    </xf>
    <xf numFmtId="178" fontId="8" fillId="2" borderId="91" xfId="0" applyNumberFormat="1" applyFont="1" applyFill="1" applyBorder="1" applyAlignment="1">
      <alignment vertical="center"/>
    </xf>
    <xf numFmtId="178" fontId="8" fillId="2" borderId="92" xfId="0" applyNumberFormat="1" applyFont="1" applyFill="1" applyBorder="1" applyAlignment="1">
      <alignment vertical="center"/>
    </xf>
    <xf numFmtId="182" fontId="8" fillId="0" borderId="0" xfId="0" applyNumberFormat="1" applyFont="1" applyFill="1" applyBorder="1" applyAlignment="1">
      <alignment vertical="center"/>
    </xf>
    <xf numFmtId="185" fontId="8" fillId="2" borderId="76" xfId="0" applyNumberFormat="1" applyFont="1" applyFill="1" applyBorder="1" applyAlignment="1">
      <alignment vertical="center"/>
    </xf>
    <xf numFmtId="0" fontId="8" fillId="0" borderId="61" xfId="0" applyFont="1" applyFill="1" applyBorder="1" applyAlignment="1">
      <alignment vertical="center"/>
    </xf>
    <xf numFmtId="185" fontId="8" fillId="2" borderId="43" xfId="0" applyNumberFormat="1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178" fontId="8" fillId="2" borderId="50" xfId="0" applyNumberFormat="1" applyFont="1" applyFill="1" applyBorder="1" applyAlignment="1">
      <alignment vertical="center"/>
    </xf>
    <xf numFmtId="182" fontId="8" fillId="0" borderId="49" xfId="0" applyNumberFormat="1" applyFont="1" applyFill="1" applyBorder="1" applyAlignment="1">
      <alignment vertical="center"/>
    </xf>
    <xf numFmtId="178" fontId="8" fillId="0" borderId="49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vertical="center" shrinkToFit="1"/>
    </xf>
    <xf numFmtId="0" fontId="7" fillId="0" borderId="61" xfId="0" applyFont="1" applyFill="1" applyBorder="1" applyAlignment="1">
      <alignment vertical="center"/>
    </xf>
    <xf numFmtId="176" fontId="7" fillId="2" borderId="27" xfId="1" applyNumberFormat="1" applyFont="1" applyFill="1" applyBorder="1" applyAlignment="1">
      <alignment vertical="center" shrinkToFit="1"/>
    </xf>
    <xf numFmtId="176" fontId="7" fillId="2" borderId="43" xfId="1" applyNumberFormat="1" applyFont="1" applyFill="1" applyBorder="1" applyAlignment="1">
      <alignment vertical="center" shrinkToFit="1"/>
    </xf>
    <xf numFmtId="176" fontId="7" fillId="0" borderId="24" xfId="1" applyNumberFormat="1" applyFont="1" applyFill="1" applyBorder="1" applyAlignment="1">
      <alignment vertical="center" shrinkToFit="1"/>
    </xf>
    <xf numFmtId="177" fontId="7" fillId="2" borderId="14" xfId="1" applyNumberFormat="1" applyFont="1" applyFill="1" applyBorder="1" applyAlignment="1">
      <alignment vertical="center" shrinkToFit="1"/>
    </xf>
    <xf numFmtId="176" fontId="7" fillId="2" borderId="24" xfId="1" applyNumberFormat="1" applyFont="1" applyFill="1" applyBorder="1" applyAlignment="1">
      <alignment vertical="center" shrinkToFit="1"/>
    </xf>
    <xf numFmtId="177" fontId="7" fillId="2" borderId="25" xfId="1" applyNumberFormat="1" applyFont="1" applyFill="1" applyBorder="1" applyAlignment="1">
      <alignment vertical="center" shrinkToFit="1"/>
    </xf>
    <xf numFmtId="177" fontId="7" fillId="2" borderId="28" xfId="1" applyNumberFormat="1" applyFont="1" applyFill="1" applyBorder="1" applyAlignment="1">
      <alignment vertical="center" shrinkToFit="1"/>
    </xf>
    <xf numFmtId="176" fontId="9" fillId="0" borderId="16" xfId="0" applyNumberFormat="1" applyFont="1" applyFill="1" applyBorder="1" applyAlignment="1">
      <alignment vertical="center" shrinkToFit="1"/>
    </xf>
    <xf numFmtId="177" fontId="7" fillId="2" borderId="10" xfId="1" applyNumberFormat="1" applyFont="1" applyFill="1" applyBorder="1" applyAlignment="1">
      <alignment vertical="center" shrinkToFit="1"/>
    </xf>
    <xf numFmtId="178" fontId="8" fillId="2" borderId="72" xfId="0" applyNumberFormat="1" applyFont="1" applyFill="1" applyBorder="1" applyAlignment="1">
      <alignment vertical="center"/>
    </xf>
    <xf numFmtId="176" fontId="9" fillId="0" borderId="12" xfId="0" applyNumberFormat="1" applyFont="1" applyFill="1" applyBorder="1" applyAlignment="1">
      <alignment vertical="center" shrinkToFit="1"/>
    </xf>
    <xf numFmtId="176" fontId="7" fillId="0" borderId="9" xfId="1" applyNumberFormat="1" applyFont="1" applyFill="1" applyBorder="1" applyAlignment="1">
      <alignment vertical="center" shrinkToFit="1"/>
    </xf>
    <xf numFmtId="0" fontId="7" fillId="0" borderId="24" xfId="0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shrinkToFit="1"/>
    </xf>
    <xf numFmtId="176" fontId="12" fillId="0" borderId="32" xfId="1" applyNumberFormat="1" applyFont="1" applyFill="1" applyBorder="1" applyAlignment="1"/>
    <xf numFmtId="176" fontId="12" fillId="0" borderId="63" xfId="1" applyNumberFormat="1" applyFont="1" applyFill="1" applyBorder="1" applyAlignment="1">
      <alignment vertical="center"/>
    </xf>
    <xf numFmtId="176" fontId="12" fillId="0" borderId="44" xfId="1" applyNumberFormat="1" applyFont="1" applyFill="1" applyBorder="1" applyAlignment="1">
      <alignment vertical="center"/>
    </xf>
    <xf numFmtId="176" fontId="11" fillId="0" borderId="16" xfId="0" applyNumberFormat="1" applyFont="1" applyFill="1" applyBorder="1" applyAlignment="1">
      <alignment vertical="center"/>
    </xf>
    <xf numFmtId="179" fontId="8" fillId="0" borderId="54" xfId="0" applyNumberFormat="1" applyFont="1" applyFill="1" applyBorder="1" applyAlignment="1">
      <alignment vertical="center"/>
    </xf>
    <xf numFmtId="177" fontId="8" fillId="2" borderId="55" xfId="0" applyNumberFormat="1" applyFont="1" applyFill="1" applyBorder="1" applyAlignment="1">
      <alignment vertical="center"/>
    </xf>
    <xf numFmtId="178" fontId="8" fillId="0" borderId="54" xfId="0" applyNumberFormat="1" applyFont="1" applyFill="1" applyBorder="1" applyAlignment="1">
      <alignment vertical="center"/>
    </xf>
    <xf numFmtId="176" fontId="11" fillId="0" borderId="63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5" fillId="0" borderId="3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shrinkToFit="1"/>
    </xf>
    <xf numFmtId="0" fontId="8" fillId="0" borderId="4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left"/>
    </xf>
    <xf numFmtId="177" fontId="7" fillId="2" borderId="50" xfId="1" applyNumberFormat="1" applyFont="1" applyFill="1" applyBorder="1" applyAlignment="1">
      <alignment vertical="center" shrinkToFit="1"/>
    </xf>
    <xf numFmtId="178" fontId="8" fillId="0" borderId="46" xfId="0" applyNumberFormat="1" applyFont="1" applyFill="1" applyBorder="1" applyAlignment="1">
      <alignment horizontal="right" vertical="center"/>
    </xf>
    <xf numFmtId="0" fontId="5" fillId="0" borderId="46" xfId="0" applyFont="1" applyBorder="1" applyAlignment="1">
      <alignment horizontal="right" vertical="center"/>
    </xf>
    <xf numFmtId="178" fontId="8" fillId="0" borderId="84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77" fontId="7" fillId="2" borderId="28" xfId="1" applyNumberFormat="1" applyFont="1" applyFill="1" applyBorder="1" applyAlignment="1">
      <alignment horizontal="center" vertical="center" shrinkToFit="1"/>
    </xf>
    <xf numFmtId="177" fontId="7" fillId="2" borderId="14" xfId="1" applyNumberFormat="1" applyFont="1" applyFill="1" applyBorder="1" applyAlignment="1">
      <alignment horizontal="center" vertical="center" shrinkToFit="1"/>
    </xf>
    <xf numFmtId="0" fontId="8" fillId="0" borderId="40" xfId="0" applyFont="1" applyFill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5" fillId="0" borderId="48" xfId="0" applyFont="1" applyBorder="1" applyAlignment="1">
      <alignment horizontal="center" vertical="center" textRotation="255"/>
    </xf>
    <xf numFmtId="0" fontId="8" fillId="0" borderId="80" xfId="0" applyFont="1" applyFill="1" applyBorder="1" applyAlignment="1">
      <alignment vertical="center" wrapText="1"/>
    </xf>
    <xf numFmtId="0" fontId="8" fillId="0" borderId="81" xfId="0" applyFont="1" applyFill="1" applyBorder="1" applyAlignment="1">
      <alignment vertical="center" wrapText="1"/>
    </xf>
    <xf numFmtId="0" fontId="8" fillId="0" borderId="82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2" borderId="72" xfId="0" applyNumberFormat="1" applyFont="1" applyFill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8" fillId="0" borderId="56" xfId="0" applyFont="1" applyFill="1" applyBorder="1" applyAlignment="1">
      <alignment vertical="center" wrapText="1"/>
    </xf>
    <xf numFmtId="0" fontId="8" fillId="0" borderId="57" xfId="0" applyFont="1" applyFill="1" applyBorder="1" applyAlignment="1">
      <alignment vertical="center" wrapText="1"/>
    </xf>
    <xf numFmtId="0" fontId="8" fillId="0" borderId="60" xfId="0" applyFont="1" applyFill="1" applyBorder="1" applyAlignment="1">
      <alignment vertical="center" wrapText="1"/>
    </xf>
    <xf numFmtId="178" fontId="8" fillId="2" borderId="72" xfId="0" applyNumberFormat="1" applyFont="1" applyFill="1" applyBorder="1" applyAlignment="1">
      <alignment horizontal="right" vertical="center"/>
    </xf>
    <xf numFmtId="0" fontId="5" fillId="2" borderId="49" xfId="0" applyFont="1" applyFill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49" xfId="0" applyFont="1" applyFill="1" applyBorder="1" applyAlignment="1">
      <alignment vertical="center"/>
    </xf>
    <xf numFmtId="178" fontId="8" fillId="2" borderId="49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1"/>
  <sheetViews>
    <sheetView tabSelected="1" workbookViewId="0">
      <selection activeCell="BT8" sqref="BT8"/>
    </sheetView>
  </sheetViews>
  <sheetFormatPr defaultColWidth="8.125" defaultRowHeight="13.5" x14ac:dyDescent="0.15"/>
  <cols>
    <col min="1" max="1" width="21.75" style="3" customWidth="1"/>
    <col min="2" max="7" width="10.5" style="3" customWidth="1"/>
    <col min="8" max="8" width="6.875" style="3" customWidth="1"/>
    <col min="9" max="14" width="10.5" style="3" customWidth="1"/>
    <col min="15" max="15" width="6.875" style="3" customWidth="1"/>
    <col min="16" max="21" width="10.5" style="3" customWidth="1"/>
    <col min="22" max="22" width="6.875" style="3" customWidth="1"/>
    <col min="23" max="28" width="10.5" style="3" customWidth="1"/>
    <col min="29" max="29" width="6.875" style="3" customWidth="1"/>
    <col min="30" max="35" width="10.5" style="3" customWidth="1"/>
    <col min="36" max="36" width="6.875" style="3" customWidth="1"/>
    <col min="37" max="42" width="10.5" style="3" customWidth="1"/>
    <col min="43" max="43" width="6.875" style="3" customWidth="1"/>
    <col min="44" max="49" width="10.5" style="3" customWidth="1"/>
    <col min="50" max="50" width="6.875" style="3" customWidth="1"/>
    <col min="51" max="56" width="10.5" style="3" customWidth="1"/>
    <col min="57" max="57" width="6.875" style="3" customWidth="1"/>
    <col min="58" max="236" width="8.125" style="3"/>
    <col min="237" max="237" width="21.75" style="3" customWidth="1"/>
    <col min="238" max="243" width="10.5" style="3" customWidth="1"/>
    <col min="244" max="244" width="6.875" style="3" customWidth="1"/>
    <col min="245" max="250" width="10.5" style="3" customWidth="1"/>
    <col min="251" max="251" width="6.875" style="3" customWidth="1"/>
    <col min="252" max="257" width="10.5" style="3" customWidth="1"/>
    <col min="258" max="258" width="6.875" style="3" customWidth="1"/>
    <col min="259" max="264" width="10.5" style="3" customWidth="1"/>
    <col min="265" max="265" width="6.875" style="3" customWidth="1"/>
    <col min="266" max="271" width="10.5" style="3" customWidth="1"/>
    <col min="272" max="272" width="6.875" style="3" customWidth="1"/>
    <col min="273" max="278" width="10.5" style="3" customWidth="1"/>
    <col min="279" max="279" width="6.875" style="3" customWidth="1"/>
    <col min="280" max="285" width="10.5" style="3" customWidth="1"/>
    <col min="286" max="286" width="6.875" style="3" customWidth="1"/>
    <col min="287" max="292" width="10.5" style="3" customWidth="1"/>
    <col min="293" max="293" width="6.875" style="3" customWidth="1"/>
    <col min="294" max="294" width="10.5" style="3" customWidth="1"/>
    <col min="295" max="295" width="10.875" style="3" customWidth="1"/>
    <col min="296" max="296" width="12.5" style="3" customWidth="1"/>
    <col min="297" max="297" width="10.5" style="3" customWidth="1"/>
    <col min="298" max="298" width="8.125" style="3" customWidth="1"/>
    <col min="299" max="299" width="9.5" style="3" customWidth="1"/>
    <col min="300" max="300" width="8.125" style="3" customWidth="1"/>
    <col min="301" max="301" width="8.625" style="3" customWidth="1"/>
    <col min="302" max="302" width="8.125" style="3" customWidth="1"/>
    <col min="303" max="303" width="12.125" style="3" customWidth="1"/>
    <col min="304" max="304" width="8.125" style="3" customWidth="1"/>
    <col min="305" max="492" width="8.125" style="3"/>
    <col min="493" max="493" width="21.75" style="3" customWidth="1"/>
    <col min="494" max="499" width="10.5" style="3" customWidth="1"/>
    <col min="500" max="500" width="6.875" style="3" customWidth="1"/>
    <col min="501" max="506" width="10.5" style="3" customWidth="1"/>
    <col min="507" max="507" width="6.875" style="3" customWidth="1"/>
    <col min="508" max="513" width="10.5" style="3" customWidth="1"/>
    <col min="514" max="514" width="6.875" style="3" customWidth="1"/>
    <col min="515" max="520" width="10.5" style="3" customWidth="1"/>
    <col min="521" max="521" width="6.875" style="3" customWidth="1"/>
    <col min="522" max="527" width="10.5" style="3" customWidth="1"/>
    <col min="528" max="528" width="6.875" style="3" customWidth="1"/>
    <col min="529" max="534" width="10.5" style="3" customWidth="1"/>
    <col min="535" max="535" width="6.875" style="3" customWidth="1"/>
    <col min="536" max="541" width="10.5" style="3" customWidth="1"/>
    <col min="542" max="542" width="6.875" style="3" customWidth="1"/>
    <col min="543" max="548" width="10.5" style="3" customWidth="1"/>
    <col min="549" max="549" width="6.875" style="3" customWidth="1"/>
    <col min="550" max="550" width="10.5" style="3" customWidth="1"/>
    <col min="551" max="551" width="10.875" style="3" customWidth="1"/>
    <col min="552" max="552" width="12.5" style="3" customWidth="1"/>
    <col min="553" max="553" width="10.5" style="3" customWidth="1"/>
    <col min="554" max="554" width="8.125" style="3" customWidth="1"/>
    <col min="555" max="555" width="9.5" style="3" customWidth="1"/>
    <col min="556" max="556" width="8.125" style="3" customWidth="1"/>
    <col min="557" max="557" width="8.625" style="3" customWidth="1"/>
    <col min="558" max="558" width="8.125" style="3" customWidth="1"/>
    <col min="559" max="559" width="12.125" style="3" customWidth="1"/>
    <col min="560" max="560" width="8.125" style="3" customWidth="1"/>
    <col min="561" max="748" width="8.125" style="3"/>
    <col min="749" max="749" width="21.75" style="3" customWidth="1"/>
    <col min="750" max="755" width="10.5" style="3" customWidth="1"/>
    <col min="756" max="756" width="6.875" style="3" customWidth="1"/>
    <col min="757" max="762" width="10.5" style="3" customWidth="1"/>
    <col min="763" max="763" width="6.875" style="3" customWidth="1"/>
    <col min="764" max="769" width="10.5" style="3" customWidth="1"/>
    <col min="770" max="770" width="6.875" style="3" customWidth="1"/>
    <col min="771" max="776" width="10.5" style="3" customWidth="1"/>
    <col min="777" max="777" width="6.875" style="3" customWidth="1"/>
    <col min="778" max="783" width="10.5" style="3" customWidth="1"/>
    <col min="784" max="784" width="6.875" style="3" customWidth="1"/>
    <col min="785" max="790" width="10.5" style="3" customWidth="1"/>
    <col min="791" max="791" width="6.875" style="3" customWidth="1"/>
    <col min="792" max="797" width="10.5" style="3" customWidth="1"/>
    <col min="798" max="798" width="6.875" style="3" customWidth="1"/>
    <col min="799" max="804" width="10.5" style="3" customWidth="1"/>
    <col min="805" max="805" width="6.875" style="3" customWidth="1"/>
    <col min="806" max="806" width="10.5" style="3" customWidth="1"/>
    <col min="807" max="807" width="10.875" style="3" customWidth="1"/>
    <col min="808" max="808" width="12.5" style="3" customWidth="1"/>
    <col min="809" max="809" width="10.5" style="3" customWidth="1"/>
    <col min="810" max="810" width="8.125" style="3" customWidth="1"/>
    <col min="811" max="811" width="9.5" style="3" customWidth="1"/>
    <col min="812" max="812" width="8.125" style="3" customWidth="1"/>
    <col min="813" max="813" width="8.625" style="3" customWidth="1"/>
    <col min="814" max="814" width="8.125" style="3" customWidth="1"/>
    <col min="815" max="815" width="12.125" style="3" customWidth="1"/>
    <col min="816" max="816" width="8.125" style="3" customWidth="1"/>
    <col min="817" max="1004" width="8.125" style="3"/>
    <col min="1005" max="1005" width="21.75" style="3" customWidth="1"/>
    <col min="1006" max="1011" width="10.5" style="3" customWidth="1"/>
    <col min="1012" max="1012" width="6.875" style="3" customWidth="1"/>
    <col min="1013" max="1018" width="10.5" style="3" customWidth="1"/>
    <col min="1019" max="1019" width="6.875" style="3" customWidth="1"/>
    <col min="1020" max="1025" width="10.5" style="3" customWidth="1"/>
    <col min="1026" max="1026" width="6.875" style="3" customWidth="1"/>
    <col min="1027" max="1032" width="10.5" style="3" customWidth="1"/>
    <col min="1033" max="1033" width="6.875" style="3" customWidth="1"/>
    <col min="1034" max="1039" width="10.5" style="3" customWidth="1"/>
    <col min="1040" max="1040" width="6.875" style="3" customWidth="1"/>
    <col min="1041" max="1046" width="10.5" style="3" customWidth="1"/>
    <col min="1047" max="1047" width="6.875" style="3" customWidth="1"/>
    <col min="1048" max="1053" width="10.5" style="3" customWidth="1"/>
    <col min="1054" max="1054" width="6.875" style="3" customWidth="1"/>
    <col min="1055" max="1060" width="10.5" style="3" customWidth="1"/>
    <col min="1061" max="1061" width="6.875" style="3" customWidth="1"/>
    <col min="1062" max="1062" width="10.5" style="3" customWidth="1"/>
    <col min="1063" max="1063" width="10.875" style="3" customWidth="1"/>
    <col min="1064" max="1064" width="12.5" style="3" customWidth="1"/>
    <col min="1065" max="1065" width="10.5" style="3" customWidth="1"/>
    <col min="1066" max="1066" width="8.125" style="3" customWidth="1"/>
    <col min="1067" max="1067" width="9.5" style="3" customWidth="1"/>
    <col min="1068" max="1068" width="8.125" style="3" customWidth="1"/>
    <col min="1069" max="1069" width="8.625" style="3" customWidth="1"/>
    <col min="1070" max="1070" width="8.125" style="3" customWidth="1"/>
    <col min="1071" max="1071" width="12.125" style="3" customWidth="1"/>
    <col min="1072" max="1072" width="8.125" style="3" customWidth="1"/>
    <col min="1073" max="1260" width="8.125" style="3"/>
    <col min="1261" max="1261" width="21.75" style="3" customWidth="1"/>
    <col min="1262" max="1267" width="10.5" style="3" customWidth="1"/>
    <col min="1268" max="1268" width="6.875" style="3" customWidth="1"/>
    <col min="1269" max="1274" width="10.5" style="3" customWidth="1"/>
    <col min="1275" max="1275" width="6.875" style="3" customWidth="1"/>
    <col min="1276" max="1281" width="10.5" style="3" customWidth="1"/>
    <col min="1282" max="1282" width="6.875" style="3" customWidth="1"/>
    <col min="1283" max="1288" width="10.5" style="3" customWidth="1"/>
    <col min="1289" max="1289" width="6.875" style="3" customWidth="1"/>
    <col min="1290" max="1295" width="10.5" style="3" customWidth="1"/>
    <col min="1296" max="1296" width="6.875" style="3" customWidth="1"/>
    <col min="1297" max="1302" width="10.5" style="3" customWidth="1"/>
    <col min="1303" max="1303" width="6.875" style="3" customWidth="1"/>
    <col min="1304" max="1309" width="10.5" style="3" customWidth="1"/>
    <col min="1310" max="1310" width="6.875" style="3" customWidth="1"/>
    <col min="1311" max="1316" width="10.5" style="3" customWidth="1"/>
    <col min="1317" max="1317" width="6.875" style="3" customWidth="1"/>
    <col min="1318" max="1318" width="10.5" style="3" customWidth="1"/>
    <col min="1319" max="1319" width="10.875" style="3" customWidth="1"/>
    <col min="1320" max="1320" width="12.5" style="3" customWidth="1"/>
    <col min="1321" max="1321" width="10.5" style="3" customWidth="1"/>
    <col min="1322" max="1322" width="8.125" style="3" customWidth="1"/>
    <col min="1323" max="1323" width="9.5" style="3" customWidth="1"/>
    <col min="1324" max="1324" width="8.125" style="3" customWidth="1"/>
    <col min="1325" max="1325" width="8.625" style="3" customWidth="1"/>
    <col min="1326" max="1326" width="8.125" style="3" customWidth="1"/>
    <col min="1327" max="1327" width="12.125" style="3" customWidth="1"/>
    <col min="1328" max="1328" width="8.125" style="3" customWidth="1"/>
    <col min="1329" max="1516" width="8.125" style="3"/>
    <col min="1517" max="1517" width="21.75" style="3" customWidth="1"/>
    <col min="1518" max="1523" width="10.5" style="3" customWidth="1"/>
    <col min="1524" max="1524" width="6.875" style="3" customWidth="1"/>
    <col min="1525" max="1530" width="10.5" style="3" customWidth="1"/>
    <col min="1531" max="1531" width="6.875" style="3" customWidth="1"/>
    <col min="1532" max="1537" width="10.5" style="3" customWidth="1"/>
    <col min="1538" max="1538" width="6.875" style="3" customWidth="1"/>
    <col min="1539" max="1544" width="10.5" style="3" customWidth="1"/>
    <col min="1545" max="1545" width="6.875" style="3" customWidth="1"/>
    <col min="1546" max="1551" width="10.5" style="3" customWidth="1"/>
    <col min="1552" max="1552" width="6.875" style="3" customWidth="1"/>
    <col min="1553" max="1558" width="10.5" style="3" customWidth="1"/>
    <col min="1559" max="1559" width="6.875" style="3" customWidth="1"/>
    <col min="1560" max="1565" width="10.5" style="3" customWidth="1"/>
    <col min="1566" max="1566" width="6.875" style="3" customWidth="1"/>
    <col min="1567" max="1572" width="10.5" style="3" customWidth="1"/>
    <col min="1573" max="1573" width="6.875" style="3" customWidth="1"/>
    <col min="1574" max="1574" width="10.5" style="3" customWidth="1"/>
    <col min="1575" max="1575" width="10.875" style="3" customWidth="1"/>
    <col min="1576" max="1576" width="12.5" style="3" customWidth="1"/>
    <col min="1577" max="1577" width="10.5" style="3" customWidth="1"/>
    <col min="1578" max="1578" width="8.125" style="3" customWidth="1"/>
    <col min="1579" max="1579" width="9.5" style="3" customWidth="1"/>
    <col min="1580" max="1580" width="8.125" style="3" customWidth="1"/>
    <col min="1581" max="1581" width="8.625" style="3" customWidth="1"/>
    <col min="1582" max="1582" width="8.125" style="3" customWidth="1"/>
    <col min="1583" max="1583" width="12.125" style="3" customWidth="1"/>
    <col min="1584" max="1584" width="8.125" style="3" customWidth="1"/>
    <col min="1585" max="1772" width="8.125" style="3"/>
    <col min="1773" max="1773" width="21.75" style="3" customWidth="1"/>
    <col min="1774" max="1779" width="10.5" style="3" customWidth="1"/>
    <col min="1780" max="1780" width="6.875" style="3" customWidth="1"/>
    <col min="1781" max="1786" width="10.5" style="3" customWidth="1"/>
    <col min="1787" max="1787" width="6.875" style="3" customWidth="1"/>
    <col min="1788" max="1793" width="10.5" style="3" customWidth="1"/>
    <col min="1794" max="1794" width="6.875" style="3" customWidth="1"/>
    <col min="1795" max="1800" width="10.5" style="3" customWidth="1"/>
    <col min="1801" max="1801" width="6.875" style="3" customWidth="1"/>
    <col min="1802" max="1807" width="10.5" style="3" customWidth="1"/>
    <col min="1808" max="1808" width="6.875" style="3" customWidth="1"/>
    <col min="1809" max="1814" width="10.5" style="3" customWidth="1"/>
    <col min="1815" max="1815" width="6.875" style="3" customWidth="1"/>
    <col min="1816" max="1821" width="10.5" style="3" customWidth="1"/>
    <col min="1822" max="1822" width="6.875" style="3" customWidth="1"/>
    <col min="1823" max="1828" width="10.5" style="3" customWidth="1"/>
    <col min="1829" max="1829" width="6.875" style="3" customWidth="1"/>
    <col min="1830" max="1830" width="10.5" style="3" customWidth="1"/>
    <col min="1831" max="1831" width="10.875" style="3" customWidth="1"/>
    <col min="1832" max="1832" width="12.5" style="3" customWidth="1"/>
    <col min="1833" max="1833" width="10.5" style="3" customWidth="1"/>
    <col min="1834" max="1834" width="8.125" style="3" customWidth="1"/>
    <col min="1835" max="1835" width="9.5" style="3" customWidth="1"/>
    <col min="1836" max="1836" width="8.125" style="3" customWidth="1"/>
    <col min="1837" max="1837" width="8.625" style="3" customWidth="1"/>
    <col min="1838" max="1838" width="8.125" style="3" customWidth="1"/>
    <col min="1839" max="1839" width="12.125" style="3" customWidth="1"/>
    <col min="1840" max="1840" width="8.125" style="3" customWidth="1"/>
    <col min="1841" max="2028" width="8.125" style="3"/>
    <col min="2029" max="2029" width="21.75" style="3" customWidth="1"/>
    <col min="2030" max="2035" width="10.5" style="3" customWidth="1"/>
    <col min="2036" max="2036" width="6.875" style="3" customWidth="1"/>
    <col min="2037" max="2042" width="10.5" style="3" customWidth="1"/>
    <col min="2043" max="2043" width="6.875" style="3" customWidth="1"/>
    <col min="2044" max="2049" width="10.5" style="3" customWidth="1"/>
    <col min="2050" max="2050" width="6.875" style="3" customWidth="1"/>
    <col min="2051" max="2056" width="10.5" style="3" customWidth="1"/>
    <col min="2057" max="2057" width="6.875" style="3" customWidth="1"/>
    <col min="2058" max="2063" width="10.5" style="3" customWidth="1"/>
    <col min="2064" max="2064" width="6.875" style="3" customWidth="1"/>
    <col min="2065" max="2070" width="10.5" style="3" customWidth="1"/>
    <col min="2071" max="2071" width="6.875" style="3" customWidth="1"/>
    <col min="2072" max="2077" width="10.5" style="3" customWidth="1"/>
    <col min="2078" max="2078" width="6.875" style="3" customWidth="1"/>
    <col min="2079" max="2084" width="10.5" style="3" customWidth="1"/>
    <col min="2085" max="2085" width="6.875" style="3" customWidth="1"/>
    <col min="2086" max="2086" width="10.5" style="3" customWidth="1"/>
    <col min="2087" max="2087" width="10.875" style="3" customWidth="1"/>
    <col min="2088" max="2088" width="12.5" style="3" customWidth="1"/>
    <col min="2089" max="2089" width="10.5" style="3" customWidth="1"/>
    <col min="2090" max="2090" width="8.125" style="3" customWidth="1"/>
    <col min="2091" max="2091" width="9.5" style="3" customWidth="1"/>
    <col min="2092" max="2092" width="8.125" style="3" customWidth="1"/>
    <col min="2093" max="2093" width="8.625" style="3" customWidth="1"/>
    <col min="2094" max="2094" width="8.125" style="3" customWidth="1"/>
    <col min="2095" max="2095" width="12.125" style="3" customWidth="1"/>
    <col min="2096" max="2096" width="8.125" style="3" customWidth="1"/>
    <col min="2097" max="2284" width="8.125" style="3"/>
    <col min="2285" max="2285" width="21.75" style="3" customWidth="1"/>
    <col min="2286" max="2291" width="10.5" style="3" customWidth="1"/>
    <col min="2292" max="2292" width="6.875" style="3" customWidth="1"/>
    <col min="2293" max="2298" width="10.5" style="3" customWidth="1"/>
    <col min="2299" max="2299" width="6.875" style="3" customWidth="1"/>
    <col min="2300" max="2305" width="10.5" style="3" customWidth="1"/>
    <col min="2306" max="2306" width="6.875" style="3" customWidth="1"/>
    <col min="2307" max="2312" width="10.5" style="3" customWidth="1"/>
    <col min="2313" max="2313" width="6.875" style="3" customWidth="1"/>
    <col min="2314" max="2319" width="10.5" style="3" customWidth="1"/>
    <col min="2320" max="2320" width="6.875" style="3" customWidth="1"/>
    <col min="2321" max="2326" width="10.5" style="3" customWidth="1"/>
    <col min="2327" max="2327" width="6.875" style="3" customWidth="1"/>
    <col min="2328" max="2333" width="10.5" style="3" customWidth="1"/>
    <col min="2334" max="2334" width="6.875" style="3" customWidth="1"/>
    <col min="2335" max="2340" width="10.5" style="3" customWidth="1"/>
    <col min="2341" max="2341" width="6.875" style="3" customWidth="1"/>
    <col min="2342" max="2342" width="10.5" style="3" customWidth="1"/>
    <col min="2343" max="2343" width="10.875" style="3" customWidth="1"/>
    <col min="2344" max="2344" width="12.5" style="3" customWidth="1"/>
    <col min="2345" max="2345" width="10.5" style="3" customWidth="1"/>
    <col min="2346" max="2346" width="8.125" style="3" customWidth="1"/>
    <col min="2347" max="2347" width="9.5" style="3" customWidth="1"/>
    <col min="2348" max="2348" width="8.125" style="3" customWidth="1"/>
    <col min="2349" max="2349" width="8.625" style="3" customWidth="1"/>
    <col min="2350" max="2350" width="8.125" style="3" customWidth="1"/>
    <col min="2351" max="2351" width="12.125" style="3" customWidth="1"/>
    <col min="2352" max="2352" width="8.125" style="3" customWidth="1"/>
    <col min="2353" max="2540" width="8.125" style="3"/>
    <col min="2541" max="2541" width="21.75" style="3" customWidth="1"/>
    <col min="2542" max="2547" width="10.5" style="3" customWidth="1"/>
    <col min="2548" max="2548" width="6.875" style="3" customWidth="1"/>
    <col min="2549" max="2554" width="10.5" style="3" customWidth="1"/>
    <col min="2555" max="2555" width="6.875" style="3" customWidth="1"/>
    <col min="2556" max="2561" width="10.5" style="3" customWidth="1"/>
    <col min="2562" max="2562" width="6.875" style="3" customWidth="1"/>
    <col min="2563" max="2568" width="10.5" style="3" customWidth="1"/>
    <col min="2569" max="2569" width="6.875" style="3" customWidth="1"/>
    <col min="2570" max="2575" width="10.5" style="3" customWidth="1"/>
    <col min="2576" max="2576" width="6.875" style="3" customWidth="1"/>
    <col min="2577" max="2582" width="10.5" style="3" customWidth="1"/>
    <col min="2583" max="2583" width="6.875" style="3" customWidth="1"/>
    <col min="2584" max="2589" width="10.5" style="3" customWidth="1"/>
    <col min="2590" max="2590" width="6.875" style="3" customWidth="1"/>
    <col min="2591" max="2596" width="10.5" style="3" customWidth="1"/>
    <col min="2597" max="2597" width="6.875" style="3" customWidth="1"/>
    <col min="2598" max="2598" width="10.5" style="3" customWidth="1"/>
    <col min="2599" max="2599" width="10.875" style="3" customWidth="1"/>
    <col min="2600" max="2600" width="12.5" style="3" customWidth="1"/>
    <col min="2601" max="2601" width="10.5" style="3" customWidth="1"/>
    <col min="2602" max="2602" width="8.125" style="3" customWidth="1"/>
    <col min="2603" max="2603" width="9.5" style="3" customWidth="1"/>
    <col min="2604" max="2604" width="8.125" style="3" customWidth="1"/>
    <col min="2605" max="2605" width="8.625" style="3" customWidth="1"/>
    <col min="2606" max="2606" width="8.125" style="3" customWidth="1"/>
    <col min="2607" max="2607" width="12.125" style="3" customWidth="1"/>
    <col min="2608" max="2608" width="8.125" style="3" customWidth="1"/>
    <col min="2609" max="2796" width="8.125" style="3"/>
    <col min="2797" max="2797" width="21.75" style="3" customWidth="1"/>
    <col min="2798" max="2803" width="10.5" style="3" customWidth="1"/>
    <col min="2804" max="2804" width="6.875" style="3" customWidth="1"/>
    <col min="2805" max="2810" width="10.5" style="3" customWidth="1"/>
    <col min="2811" max="2811" width="6.875" style="3" customWidth="1"/>
    <col min="2812" max="2817" width="10.5" style="3" customWidth="1"/>
    <col min="2818" max="2818" width="6.875" style="3" customWidth="1"/>
    <col min="2819" max="2824" width="10.5" style="3" customWidth="1"/>
    <col min="2825" max="2825" width="6.875" style="3" customWidth="1"/>
    <col min="2826" max="2831" width="10.5" style="3" customWidth="1"/>
    <col min="2832" max="2832" width="6.875" style="3" customWidth="1"/>
    <col min="2833" max="2838" width="10.5" style="3" customWidth="1"/>
    <col min="2839" max="2839" width="6.875" style="3" customWidth="1"/>
    <col min="2840" max="2845" width="10.5" style="3" customWidth="1"/>
    <col min="2846" max="2846" width="6.875" style="3" customWidth="1"/>
    <col min="2847" max="2852" width="10.5" style="3" customWidth="1"/>
    <col min="2853" max="2853" width="6.875" style="3" customWidth="1"/>
    <col min="2854" max="2854" width="10.5" style="3" customWidth="1"/>
    <col min="2855" max="2855" width="10.875" style="3" customWidth="1"/>
    <col min="2856" max="2856" width="12.5" style="3" customWidth="1"/>
    <col min="2857" max="2857" width="10.5" style="3" customWidth="1"/>
    <col min="2858" max="2858" width="8.125" style="3" customWidth="1"/>
    <col min="2859" max="2859" width="9.5" style="3" customWidth="1"/>
    <col min="2860" max="2860" width="8.125" style="3" customWidth="1"/>
    <col min="2861" max="2861" width="8.625" style="3" customWidth="1"/>
    <col min="2862" max="2862" width="8.125" style="3" customWidth="1"/>
    <col min="2863" max="2863" width="12.125" style="3" customWidth="1"/>
    <col min="2864" max="2864" width="8.125" style="3" customWidth="1"/>
    <col min="2865" max="3052" width="8.125" style="3"/>
    <col min="3053" max="3053" width="21.75" style="3" customWidth="1"/>
    <col min="3054" max="3059" width="10.5" style="3" customWidth="1"/>
    <col min="3060" max="3060" width="6.875" style="3" customWidth="1"/>
    <col min="3061" max="3066" width="10.5" style="3" customWidth="1"/>
    <col min="3067" max="3067" width="6.875" style="3" customWidth="1"/>
    <col min="3068" max="3073" width="10.5" style="3" customWidth="1"/>
    <col min="3074" max="3074" width="6.875" style="3" customWidth="1"/>
    <col min="3075" max="3080" width="10.5" style="3" customWidth="1"/>
    <col min="3081" max="3081" width="6.875" style="3" customWidth="1"/>
    <col min="3082" max="3087" width="10.5" style="3" customWidth="1"/>
    <col min="3088" max="3088" width="6.875" style="3" customWidth="1"/>
    <col min="3089" max="3094" width="10.5" style="3" customWidth="1"/>
    <col min="3095" max="3095" width="6.875" style="3" customWidth="1"/>
    <col min="3096" max="3101" width="10.5" style="3" customWidth="1"/>
    <col min="3102" max="3102" width="6.875" style="3" customWidth="1"/>
    <col min="3103" max="3108" width="10.5" style="3" customWidth="1"/>
    <col min="3109" max="3109" width="6.875" style="3" customWidth="1"/>
    <col min="3110" max="3110" width="10.5" style="3" customWidth="1"/>
    <col min="3111" max="3111" width="10.875" style="3" customWidth="1"/>
    <col min="3112" max="3112" width="12.5" style="3" customWidth="1"/>
    <col min="3113" max="3113" width="10.5" style="3" customWidth="1"/>
    <col min="3114" max="3114" width="8.125" style="3" customWidth="1"/>
    <col min="3115" max="3115" width="9.5" style="3" customWidth="1"/>
    <col min="3116" max="3116" width="8.125" style="3" customWidth="1"/>
    <col min="3117" max="3117" width="8.625" style="3" customWidth="1"/>
    <col min="3118" max="3118" width="8.125" style="3" customWidth="1"/>
    <col min="3119" max="3119" width="12.125" style="3" customWidth="1"/>
    <col min="3120" max="3120" width="8.125" style="3" customWidth="1"/>
    <col min="3121" max="3308" width="8.125" style="3"/>
    <col min="3309" max="3309" width="21.75" style="3" customWidth="1"/>
    <col min="3310" max="3315" width="10.5" style="3" customWidth="1"/>
    <col min="3316" max="3316" width="6.875" style="3" customWidth="1"/>
    <col min="3317" max="3322" width="10.5" style="3" customWidth="1"/>
    <col min="3323" max="3323" width="6.875" style="3" customWidth="1"/>
    <col min="3324" max="3329" width="10.5" style="3" customWidth="1"/>
    <col min="3330" max="3330" width="6.875" style="3" customWidth="1"/>
    <col min="3331" max="3336" width="10.5" style="3" customWidth="1"/>
    <col min="3337" max="3337" width="6.875" style="3" customWidth="1"/>
    <col min="3338" max="3343" width="10.5" style="3" customWidth="1"/>
    <col min="3344" max="3344" width="6.875" style="3" customWidth="1"/>
    <col min="3345" max="3350" width="10.5" style="3" customWidth="1"/>
    <col min="3351" max="3351" width="6.875" style="3" customWidth="1"/>
    <col min="3352" max="3357" width="10.5" style="3" customWidth="1"/>
    <col min="3358" max="3358" width="6.875" style="3" customWidth="1"/>
    <col min="3359" max="3364" width="10.5" style="3" customWidth="1"/>
    <col min="3365" max="3365" width="6.875" style="3" customWidth="1"/>
    <col min="3366" max="3366" width="10.5" style="3" customWidth="1"/>
    <col min="3367" max="3367" width="10.875" style="3" customWidth="1"/>
    <col min="3368" max="3368" width="12.5" style="3" customWidth="1"/>
    <col min="3369" max="3369" width="10.5" style="3" customWidth="1"/>
    <col min="3370" max="3370" width="8.125" style="3" customWidth="1"/>
    <col min="3371" max="3371" width="9.5" style="3" customWidth="1"/>
    <col min="3372" max="3372" width="8.125" style="3" customWidth="1"/>
    <col min="3373" max="3373" width="8.625" style="3" customWidth="1"/>
    <col min="3374" max="3374" width="8.125" style="3" customWidth="1"/>
    <col min="3375" max="3375" width="12.125" style="3" customWidth="1"/>
    <col min="3376" max="3376" width="8.125" style="3" customWidth="1"/>
    <col min="3377" max="3564" width="8.125" style="3"/>
    <col min="3565" max="3565" width="21.75" style="3" customWidth="1"/>
    <col min="3566" max="3571" width="10.5" style="3" customWidth="1"/>
    <col min="3572" max="3572" width="6.875" style="3" customWidth="1"/>
    <col min="3573" max="3578" width="10.5" style="3" customWidth="1"/>
    <col min="3579" max="3579" width="6.875" style="3" customWidth="1"/>
    <col min="3580" max="3585" width="10.5" style="3" customWidth="1"/>
    <col min="3586" max="3586" width="6.875" style="3" customWidth="1"/>
    <col min="3587" max="3592" width="10.5" style="3" customWidth="1"/>
    <col min="3593" max="3593" width="6.875" style="3" customWidth="1"/>
    <col min="3594" max="3599" width="10.5" style="3" customWidth="1"/>
    <col min="3600" max="3600" width="6.875" style="3" customWidth="1"/>
    <col min="3601" max="3606" width="10.5" style="3" customWidth="1"/>
    <col min="3607" max="3607" width="6.875" style="3" customWidth="1"/>
    <col min="3608" max="3613" width="10.5" style="3" customWidth="1"/>
    <col min="3614" max="3614" width="6.875" style="3" customWidth="1"/>
    <col min="3615" max="3620" width="10.5" style="3" customWidth="1"/>
    <col min="3621" max="3621" width="6.875" style="3" customWidth="1"/>
    <col min="3622" max="3622" width="10.5" style="3" customWidth="1"/>
    <col min="3623" max="3623" width="10.875" style="3" customWidth="1"/>
    <col min="3624" max="3624" width="12.5" style="3" customWidth="1"/>
    <col min="3625" max="3625" width="10.5" style="3" customWidth="1"/>
    <col min="3626" max="3626" width="8.125" style="3" customWidth="1"/>
    <col min="3627" max="3627" width="9.5" style="3" customWidth="1"/>
    <col min="3628" max="3628" width="8.125" style="3" customWidth="1"/>
    <col min="3629" max="3629" width="8.625" style="3" customWidth="1"/>
    <col min="3630" max="3630" width="8.125" style="3" customWidth="1"/>
    <col min="3631" max="3631" width="12.125" style="3" customWidth="1"/>
    <col min="3632" max="3632" width="8.125" style="3" customWidth="1"/>
    <col min="3633" max="3820" width="8.125" style="3"/>
    <col min="3821" max="3821" width="21.75" style="3" customWidth="1"/>
    <col min="3822" max="3827" width="10.5" style="3" customWidth="1"/>
    <col min="3828" max="3828" width="6.875" style="3" customWidth="1"/>
    <col min="3829" max="3834" width="10.5" style="3" customWidth="1"/>
    <col min="3835" max="3835" width="6.875" style="3" customWidth="1"/>
    <col min="3836" max="3841" width="10.5" style="3" customWidth="1"/>
    <col min="3842" max="3842" width="6.875" style="3" customWidth="1"/>
    <col min="3843" max="3848" width="10.5" style="3" customWidth="1"/>
    <col min="3849" max="3849" width="6.875" style="3" customWidth="1"/>
    <col min="3850" max="3855" width="10.5" style="3" customWidth="1"/>
    <col min="3856" max="3856" width="6.875" style="3" customWidth="1"/>
    <col min="3857" max="3862" width="10.5" style="3" customWidth="1"/>
    <col min="3863" max="3863" width="6.875" style="3" customWidth="1"/>
    <col min="3864" max="3869" width="10.5" style="3" customWidth="1"/>
    <col min="3870" max="3870" width="6.875" style="3" customWidth="1"/>
    <col min="3871" max="3876" width="10.5" style="3" customWidth="1"/>
    <col min="3877" max="3877" width="6.875" style="3" customWidth="1"/>
    <col min="3878" max="3878" width="10.5" style="3" customWidth="1"/>
    <col min="3879" max="3879" width="10.875" style="3" customWidth="1"/>
    <col min="3880" max="3880" width="12.5" style="3" customWidth="1"/>
    <col min="3881" max="3881" width="10.5" style="3" customWidth="1"/>
    <col min="3882" max="3882" width="8.125" style="3" customWidth="1"/>
    <col min="3883" max="3883" width="9.5" style="3" customWidth="1"/>
    <col min="3884" max="3884" width="8.125" style="3" customWidth="1"/>
    <col min="3885" max="3885" width="8.625" style="3" customWidth="1"/>
    <col min="3886" max="3886" width="8.125" style="3" customWidth="1"/>
    <col min="3887" max="3887" width="12.125" style="3" customWidth="1"/>
    <col min="3888" max="3888" width="8.125" style="3" customWidth="1"/>
    <col min="3889" max="4076" width="8.125" style="3"/>
    <col min="4077" max="4077" width="21.75" style="3" customWidth="1"/>
    <col min="4078" max="4083" width="10.5" style="3" customWidth="1"/>
    <col min="4084" max="4084" width="6.875" style="3" customWidth="1"/>
    <col min="4085" max="4090" width="10.5" style="3" customWidth="1"/>
    <col min="4091" max="4091" width="6.875" style="3" customWidth="1"/>
    <col min="4092" max="4097" width="10.5" style="3" customWidth="1"/>
    <col min="4098" max="4098" width="6.875" style="3" customWidth="1"/>
    <col min="4099" max="4104" width="10.5" style="3" customWidth="1"/>
    <col min="4105" max="4105" width="6.875" style="3" customWidth="1"/>
    <col min="4106" max="4111" width="10.5" style="3" customWidth="1"/>
    <col min="4112" max="4112" width="6.875" style="3" customWidth="1"/>
    <col min="4113" max="4118" width="10.5" style="3" customWidth="1"/>
    <col min="4119" max="4119" width="6.875" style="3" customWidth="1"/>
    <col min="4120" max="4125" width="10.5" style="3" customWidth="1"/>
    <col min="4126" max="4126" width="6.875" style="3" customWidth="1"/>
    <col min="4127" max="4132" width="10.5" style="3" customWidth="1"/>
    <col min="4133" max="4133" width="6.875" style="3" customWidth="1"/>
    <col min="4134" max="4134" width="10.5" style="3" customWidth="1"/>
    <col min="4135" max="4135" width="10.875" style="3" customWidth="1"/>
    <col min="4136" max="4136" width="12.5" style="3" customWidth="1"/>
    <col min="4137" max="4137" width="10.5" style="3" customWidth="1"/>
    <col min="4138" max="4138" width="8.125" style="3" customWidth="1"/>
    <col min="4139" max="4139" width="9.5" style="3" customWidth="1"/>
    <col min="4140" max="4140" width="8.125" style="3" customWidth="1"/>
    <col min="4141" max="4141" width="8.625" style="3" customWidth="1"/>
    <col min="4142" max="4142" width="8.125" style="3" customWidth="1"/>
    <col min="4143" max="4143" width="12.125" style="3" customWidth="1"/>
    <col min="4144" max="4144" width="8.125" style="3" customWidth="1"/>
    <col min="4145" max="4332" width="8.125" style="3"/>
    <col min="4333" max="4333" width="21.75" style="3" customWidth="1"/>
    <col min="4334" max="4339" width="10.5" style="3" customWidth="1"/>
    <col min="4340" max="4340" width="6.875" style="3" customWidth="1"/>
    <col min="4341" max="4346" width="10.5" style="3" customWidth="1"/>
    <col min="4347" max="4347" width="6.875" style="3" customWidth="1"/>
    <col min="4348" max="4353" width="10.5" style="3" customWidth="1"/>
    <col min="4354" max="4354" width="6.875" style="3" customWidth="1"/>
    <col min="4355" max="4360" width="10.5" style="3" customWidth="1"/>
    <col min="4361" max="4361" width="6.875" style="3" customWidth="1"/>
    <col min="4362" max="4367" width="10.5" style="3" customWidth="1"/>
    <col min="4368" max="4368" width="6.875" style="3" customWidth="1"/>
    <col min="4369" max="4374" width="10.5" style="3" customWidth="1"/>
    <col min="4375" max="4375" width="6.875" style="3" customWidth="1"/>
    <col min="4376" max="4381" width="10.5" style="3" customWidth="1"/>
    <col min="4382" max="4382" width="6.875" style="3" customWidth="1"/>
    <col min="4383" max="4388" width="10.5" style="3" customWidth="1"/>
    <col min="4389" max="4389" width="6.875" style="3" customWidth="1"/>
    <col min="4390" max="4390" width="10.5" style="3" customWidth="1"/>
    <col min="4391" max="4391" width="10.875" style="3" customWidth="1"/>
    <col min="4392" max="4392" width="12.5" style="3" customWidth="1"/>
    <col min="4393" max="4393" width="10.5" style="3" customWidth="1"/>
    <col min="4394" max="4394" width="8.125" style="3" customWidth="1"/>
    <col min="4395" max="4395" width="9.5" style="3" customWidth="1"/>
    <col min="4396" max="4396" width="8.125" style="3" customWidth="1"/>
    <col min="4397" max="4397" width="8.625" style="3" customWidth="1"/>
    <col min="4398" max="4398" width="8.125" style="3" customWidth="1"/>
    <col min="4399" max="4399" width="12.125" style="3" customWidth="1"/>
    <col min="4400" max="4400" width="8.125" style="3" customWidth="1"/>
    <col min="4401" max="4588" width="8.125" style="3"/>
    <col min="4589" max="4589" width="21.75" style="3" customWidth="1"/>
    <col min="4590" max="4595" width="10.5" style="3" customWidth="1"/>
    <col min="4596" max="4596" width="6.875" style="3" customWidth="1"/>
    <col min="4597" max="4602" width="10.5" style="3" customWidth="1"/>
    <col min="4603" max="4603" width="6.875" style="3" customWidth="1"/>
    <col min="4604" max="4609" width="10.5" style="3" customWidth="1"/>
    <col min="4610" max="4610" width="6.875" style="3" customWidth="1"/>
    <col min="4611" max="4616" width="10.5" style="3" customWidth="1"/>
    <col min="4617" max="4617" width="6.875" style="3" customWidth="1"/>
    <col min="4618" max="4623" width="10.5" style="3" customWidth="1"/>
    <col min="4624" max="4624" width="6.875" style="3" customWidth="1"/>
    <col min="4625" max="4630" width="10.5" style="3" customWidth="1"/>
    <col min="4631" max="4631" width="6.875" style="3" customWidth="1"/>
    <col min="4632" max="4637" width="10.5" style="3" customWidth="1"/>
    <col min="4638" max="4638" width="6.875" style="3" customWidth="1"/>
    <col min="4639" max="4644" width="10.5" style="3" customWidth="1"/>
    <col min="4645" max="4645" width="6.875" style="3" customWidth="1"/>
    <col min="4646" max="4646" width="10.5" style="3" customWidth="1"/>
    <col min="4647" max="4647" width="10.875" style="3" customWidth="1"/>
    <col min="4648" max="4648" width="12.5" style="3" customWidth="1"/>
    <col min="4649" max="4649" width="10.5" style="3" customWidth="1"/>
    <col min="4650" max="4650" width="8.125" style="3" customWidth="1"/>
    <col min="4651" max="4651" width="9.5" style="3" customWidth="1"/>
    <col min="4652" max="4652" width="8.125" style="3" customWidth="1"/>
    <col min="4653" max="4653" width="8.625" style="3" customWidth="1"/>
    <col min="4654" max="4654" width="8.125" style="3" customWidth="1"/>
    <col min="4655" max="4655" width="12.125" style="3" customWidth="1"/>
    <col min="4656" max="4656" width="8.125" style="3" customWidth="1"/>
    <col min="4657" max="4844" width="8.125" style="3"/>
    <col min="4845" max="4845" width="21.75" style="3" customWidth="1"/>
    <col min="4846" max="4851" width="10.5" style="3" customWidth="1"/>
    <col min="4852" max="4852" width="6.875" style="3" customWidth="1"/>
    <col min="4853" max="4858" width="10.5" style="3" customWidth="1"/>
    <col min="4859" max="4859" width="6.875" style="3" customWidth="1"/>
    <col min="4860" max="4865" width="10.5" style="3" customWidth="1"/>
    <col min="4866" max="4866" width="6.875" style="3" customWidth="1"/>
    <col min="4867" max="4872" width="10.5" style="3" customWidth="1"/>
    <col min="4873" max="4873" width="6.875" style="3" customWidth="1"/>
    <col min="4874" max="4879" width="10.5" style="3" customWidth="1"/>
    <col min="4880" max="4880" width="6.875" style="3" customWidth="1"/>
    <col min="4881" max="4886" width="10.5" style="3" customWidth="1"/>
    <col min="4887" max="4887" width="6.875" style="3" customWidth="1"/>
    <col min="4888" max="4893" width="10.5" style="3" customWidth="1"/>
    <col min="4894" max="4894" width="6.875" style="3" customWidth="1"/>
    <col min="4895" max="4900" width="10.5" style="3" customWidth="1"/>
    <col min="4901" max="4901" width="6.875" style="3" customWidth="1"/>
    <col min="4902" max="4902" width="10.5" style="3" customWidth="1"/>
    <col min="4903" max="4903" width="10.875" style="3" customWidth="1"/>
    <col min="4904" max="4904" width="12.5" style="3" customWidth="1"/>
    <col min="4905" max="4905" width="10.5" style="3" customWidth="1"/>
    <col min="4906" max="4906" width="8.125" style="3" customWidth="1"/>
    <col min="4907" max="4907" width="9.5" style="3" customWidth="1"/>
    <col min="4908" max="4908" width="8.125" style="3" customWidth="1"/>
    <col min="4909" max="4909" width="8.625" style="3" customWidth="1"/>
    <col min="4910" max="4910" width="8.125" style="3" customWidth="1"/>
    <col min="4911" max="4911" width="12.125" style="3" customWidth="1"/>
    <col min="4912" max="4912" width="8.125" style="3" customWidth="1"/>
    <col min="4913" max="5100" width="8.125" style="3"/>
    <col min="5101" max="5101" width="21.75" style="3" customWidth="1"/>
    <col min="5102" max="5107" width="10.5" style="3" customWidth="1"/>
    <col min="5108" max="5108" width="6.875" style="3" customWidth="1"/>
    <col min="5109" max="5114" width="10.5" style="3" customWidth="1"/>
    <col min="5115" max="5115" width="6.875" style="3" customWidth="1"/>
    <col min="5116" max="5121" width="10.5" style="3" customWidth="1"/>
    <col min="5122" max="5122" width="6.875" style="3" customWidth="1"/>
    <col min="5123" max="5128" width="10.5" style="3" customWidth="1"/>
    <col min="5129" max="5129" width="6.875" style="3" customWidth="1"/>
    <col min="5130" max="5135" width="10.5" style="3" customWidth="1"/>
    <col min="5136" max="5136" width="6.875" style="3" customWidth="1"/>
    <col min="5137" max="5142" width="10.5" style="3" customWidth="1"/>
    <col min="5143" max="5143" width="6.875" style="3" customWidth="1"/>
    <col min="5144" max="5149" width="10.5" style="3" customWidth="1"/>
    <col min="5150" max="5150" width="6.875" style="3" customWidth="1"/>
    <col min="5151" max="5156" width="10.5" style="3" customWidth="1"/>
    <col min="5157" max="5157" width="6.875" style="3" customWidth="1"/>
    <col min="5158" max="5158" width="10.5" style="3" customWidth="1"/>
    <col min="5159" max="5159" width="10.875" style="3" customWidth="1"/>
    <col min="5160" max="5160" width="12.5" style="3" customWidth="1"/>
    <col min="5161" max="5161" width="10.5" style="3" customWidth="1"/>
    <col min="5162" max="5162" width="8.125" style="3" customWidth="1"/>
    <col min="5163" max="5163" width="9.5" style="3" customWidth="1"/>
    <col min="5164" max="5164" width="8.125" style="3" customWidth="1"/>
    <col min="5165" max="5165" width="8.625" style="3" customWidth="1"/>
    <col min="5166" max="5166" width="8.125" style="3" customWidth="1"/>
    <col min="5167" max="5167" width="12.125" style="3" customWidth="1"/>
    <col min="5168" max="5168" width="8.125" style="3" customWidth="1"/>
    <col min="5169" max="5356" width="8.125" style="3"/>
    <col min="5357" max="5357" width="21.75" style="3" customWidth="1"/>
    <col min="5358" max="5363" width="10.5" style="3" customWidth="1"/>
    <col min="5364" max="5364" width="6.875" style="3" customWidth="1"/>
    <col min="5365" max="5370" width="10.5" style="3" customWidth="1"/>
    <col min="5371" max="5371" width="6.875" style="3" customWidth="1"/>
    <col min="5372" max="5377" width="10.5" style="3" customWidth="1"/>
    <col min="5378" max="5378" width="6.875" style="3" customWidth="1"/>
    <col min="5379" max="5384" width="10.5" style="3" customWidth="1"/>
    <col min="5385" max="5385" width="6.875" style="3" customWidth="1"/>
    <col min="5386" max="5391" width="10.5" style="3" customWidth="1"/>
    <col min="5392" max="5392" width="6.875" style="3" customWidth="1"/>
    <col min="5393" max="5398" width="10.5" style="3" customWidth="1"/>
    <col min="5399" max="5399" width="6.875" style="3" customWidth="1"/>
    <col min="5400" max="5405" width="10.5" style="3" customWidth="1"/>
    <col min="5406" max="5406" width="6.875" style="3" customWidth="1"/>
    <col min="5407" max="5412" width="10.5" style="3" customWidth="1"/>
    <col min="5413" max="5413" width="6.875" style="3" customWidth="1"/>
    <col min="5414" max="5414" width="10.5" style="3" customWidth="1"/>
    <col min="5415" max="5415" width="10.875" style="3" customWidth="1"/>
    <col min="5416" max="5416" width="12.5" style="3" customWidth="1"/>
    <col min="5417" max="5417" width="10.5" style="3" customWidth="1"/>
    <col min="5418" max="5418" width="8.125" style="3" customWidth="1"/>
    <col min="5419" max="5419" width="9.5" style="3" customWidth="1"/>
    <col min="5420" max="5420" width="8.125" style="3" customWidth="1"/>
    <col min="5421" max="5421" width="8.625" style="3" customWidth="1"/>
    <col min="5422" max="5422" width="8.125" style="3" customWidth="1"/>
    <col min="5423" max="5423" width="12.125" style="3" customWidth="1"/>
    <col min="5424" max="5424" width="8.125" style="3" customWidth="1"/>
    <col min="5425" max="5612" width="8.125" style="3"/>
    <col min="5613" max="5613" width="21.75" style="3" customWidth="1"/>
    <col min="5614" max="5619" width="10.5" style="3" customWidth="1"/>
    <col min="5620" max="5620" width="6.875" style="3" customWidth="1"/>
    <col min="5621" max="5626" width="10.5" style="3" customWidth="1"/>
    <col min="5627" max="5627" width="6.875" style="3" customWidth="1"/>
    <col min="5628" max="5633" width="10.5" style="3" customWidth="1"/>
    <col min="5634" max="5634" width="6.875" style="3" customWidth="1"/>
    <col min="5635" max="5640" width="10.5" style="3" customWidth="1"/>
    <col min="5641" max="5641" width="6.875" style="3" customWidth="1"/>
    <col min="5642" max="5647" width="10.5" style="3" customWidth="1"/>
    <col min="5648" max="5648" width="6.875" style="3" customWidth="1"/>
    <col min="5649" max="5654" width="10.5" style="3" customWidth="1"/>
    <col min="5655" max="5655" width="6.875" style="3" customWidth="1"/>
    <col min="5656" max="5661" width="10.5" style="3" customWidth="1"/>
    <col min="5662" max="5662" width="6.875" style="3" customWidth="1"/>
    <col min="5663" max="5668" width="10.5" style="3" customWidth="1"/>
    <col min="5669" max="5669" width="6.875" style="3" customWidth="1"/>
    <col min="5670" max="5670" width="10.5" style="3" customWidth="1"/>
    <col min="5671" max="5671" width="10.875" style="3" customWidth="1"/>
    <col min="5672" max="5672" width="12.5" style="3" customWidth="1"/>
    <col min="5673" max="5673" width="10.5" style="3" customWidth="1"/>
    <col min="5674" max="5674" width="8.125" style="3" customWidth="1"/>
    <col min="5675" max="5675" width="9.5" style="3" customWidth="1"/>
    <col min="5676" max="5676" width="8.125" style="3" customWidth="1"/>
    <col min="5677" max="5677" width="8.625" style="3" customWidth="1"/>
    <col min="5678" max="5678" width="8.125" style="3" customWidth="1"/>
    <col min="5679" max="5679" width="12.125" style="3" customWidth="1"/>
    <col min="5680" max="5680" width="8.125" style="3" customWidth="1"/>
    <col min="5681" max="5868" width="8.125" style="3"/>
    <col min="5869" max="5869" width="21.75" style="3" customWidth="1"/>
    <col min="5870" max="5875" width="10.5" style="3" customWidth="1"/>
    <col min="5876" max="5876" width="6.875" style="3" customWidth="1"/>
    <col min="5877" max="5882" width="10.5" style="3" customWidth="1"/>
    <col min="5883" max="5883" width="6.875" style="3" customWidth="1"/>
    <col min="5884" max="5889" width="10.5" style="3" customWidth="1"/>
    <col min="5890" max="5890" width="6.875" style="3" customWidth="1"/>
    <col min="5891" max="5896" width="10.5" style="3" customWidth="1"/>
    <col min="5897" max="5897" width="6.875" style="3" customWidth="1"/>
    <col min="5898" max="5903" width="10.5" style="3" customWidth="1"/>
    <col min="5904" max="5904" width="6.875" style="3" customWidth="1"/>
    <col min="5905" max="5910" width="10.5" style="3" customWidth="1"/>
    <col min="5911" max="5911" width="6.875" style="3" customWidth="1"/>
    <col min="5912" max="5917" width="10.5" style="3" customWidth="1"/>
    <col min="5918" max="5918" width="6.875" style="3" customWidth="1"/>
    <col min="5919" max="5924" width="10.5" style="3" customWidth="1"/>
    <col min="5925" max="5925" width="6.875" style="3" customWidth="1"/>
    <col min="5926" max="5926" width="10.5" style="3" customWidth="1"/>
    <col min="5927" max="5927" width="10.875" style="3" customWidth="1"/>
    <col min="5928" max="5928" width="12.5" style="3" customWidth="1"/>
    <col min="5929" max="5929" width="10.5" style="3" customWidth="1"/>
    <col min="5930" max="5930" width="8.125" style="3" customWidth="1"/>
    <col min="5931" max="5931" width="9.5" style="3" customWidth="1"/>
    <col min="5932" max="5932" width="8.125" style="3" customWidth="1"/>
    <col min="5933" max="5933" width="8.625" style="3" customWidth="1"/>
    <col min="5934" max="5934" width="8.125" style="3" customWidth="1"/>
    <col min="5935" max="5935" width="12.125" style="3" customWidth="1"/>
    <col min="5936" max="5936" width="8.125" style="3" customWidth="1"/>
    <col min="5937" max="6124" width="8.125" style="3"/>
    <col min="6125" max="6125" width="21.75" style="3" customWidth="1"/>
    <col min="6126" max="6131" width="10.5" style="3" customWidth="1"/>
    <col min="6132" max="6132" width="6.875" style="3" customWidth="1"/>
    <col min="6133" max="6138" width="10.5" style="3" customWidth="1"/>
    <col min="6139" max="6139" width="6.875" style="3" customWidth="1"/>
    <col min="6140" max="6145" width="10.5" style="3" customWidth="1"/>
    <col min="6146" max="6146" width="6.875" style="3" customWidth="1"/>
    <col min="6147" max="6152" width="10.5" style="3" customWidth="1"/>
    <col min="6153" max="6153" width="6.875" style="3" customWidth="1"/>
    <col min="6154" max="6159" width="10.5" style="3" customWidth="1"/>
    <col min="6160" max="6160" width="6.875" style="3" customWidth="1"/>
    <col min="6161" max="6166" width="10.5" style="3" customWidth="1"/>
    <col min="6167" max="6167" width="6.875" style="3" customWidth="1"/>
    <col min="6168" max="6173" width="10.5" style="3" customWidth="1"/>
    <col min="6174" max="6174" width="6.875" style="3" customWidth="1"/>
    <col min="6175" max="6180" width="10.5" style="3" customWidth="1"/>
    <col min="6181" max="6181" width="6.875" style="3" customWidth="1"/>
    <col min="6182" max="6182" width="10.5" style="3" customWidth="1"/>
    <col min="6183" max="6183" width="10.875" style="3" customWidth="1"/>
    <col min="6184" max="6184" width="12.5" style="3" customWidth="1"/>
    <col min="6185" max="6185" width="10.5" style="3" customWidth="1"/>
    <col min="6186" max="6186" width="8.125" style="3" customWidth="1"/>
    <col min="6187" max="6187" width="9.5" style="3" customWidth="1"/>
    <col min="6188" max="6188" width="8.125" style="3" customWidth="1"/>
    <col min="6189" max="6189" width="8.625" style="3" customWidth="1"/>
    <col min="6190" max="6190" width="8.125" style="3" customWidth="1"/>
    <col min="6191" max="6191" width="12.125" style="3" customWidth="1"/>
    <col min="6192" max="6192" width="8.125" style="3" customWidth="1"/>
    <col min="6193" max="6380" width="8.125" style="3"/>
    <col min="6381" max="6381" width="21.75" style="3" customWidth="1"/>
    <col min="6382" max="6387" width="10.5" style="3" customWidth="1"/>
    <col min="6388" max="6388" width="6.875" style="3" customWidth="1"/>
    <col min="6389" max="6394" width="10.5" style="3" customWidth="1"/>
    <col min="6395" max="6395" width="6.875" style="3" customWidth="1"/>
    <col min="6396" max="6401" width="10.5" style="3" customWidth="1"/>
    <col min="6402" max="6402" width="6.875" style="3" customWidth="1"/>
    <col min="6403" max="6408" width="10.5" style="3" customWidth="1"/>
    <col min="6409" max="6409" width="6.875" style="3" customWidth="1"/>
    <col min="6410" max="6415" width="10.5" style="3" customWidth="1"/>
    <col min="6416" max="6416" width="6.875" style="3" customWidth="1"/>
    <col min="6417" max="6422" width="10.5" style="3" customWidth="1"/>
    <col min="6423" max="6423" width="6.875" style="3" customWidth="1"/>
    <col min="6424" max="6429" width="10.5" style="3" customWidth="1"/>
    <col min="6430" max="6430" width="6.875" style="3" customWidth="1"/>
    <col min="6431" max="6436" width="10.5" style="3" customWidth="1"/>
    <col min="6437" max="6437" width="6.875" style="3" customWidth="1"/>
    <col min="6438" max="6438" width="10.5" style="3" customWidth="1"/>
    <col min="6439" max="6439" width="10.875" style="3" customWidth="1"/>
    <col min="6440" max="6440" width="12.5" style="3" customWidth="1"/>
    <col min="6441" max="6441" width="10.5" style="3" customWidth="1"/>
    <col min="6442" max="6442" width="8.125" style="3" customWidth="1"/>
    <col min="6443" max="6443" width="9.5" style="3" customWidth="1"/>
    <col min="6444" max="6444" width="8.125" style="3" customWidth="1"/>
    <col min="6445" max="6445" width="8.625" style="3" customWidth="1"/>
    <col min="6446" max="6446" width="8.125" style="3" customWidth="1"/>
    <col min="6447" max="6447" width="12.125" style="3" customWidth="1"/>
    <col min="6448" max="6448" width="8.125" style="3" customWidth="1"/>
    <col min="6449" max="6636" width="8.125" style="3"/>
    <col min="6637" max="6637" width="21.75" style="3" customWidth="1"/>
    <col min="6638" max="6643" width="10.5" style="3" customWidth="1"/>
    <col min="6644" max="6644" width="6.875" style="3" customWidth="1"/>
    <col min="6645" max="6650" width="10.5" style="3" customWidth="1"/>
    <col min="6651" max="6651" width="6.875" style="3" customWidth="1"/>
    <col min="6652" max="6657" width="10.5" style="3" customWidth="1"/>
    <col min="6658" max="6658" width="6.875" style="3" customWidth="1"/>
    <col min="6659" max="6664" width="10.5" style="3" customWidth="1"/>
    <col min="6665" max="6665" width="6.875" style="3" customWidth="1"/>
    <col min="6666" max="6671" width="10.5" style="3" customWidth="1"/>
    <col min="6672" max="6672" width="6.875" style="3" customWidth="1"/>
    <col min="6673" max="6678" width="10.5" style="3" customWidth="1"/>
    <col min="6679" max="6679" width="6.875" style="3" customWidth="1"/>
    <col min="6680" max="6685" width="10.5" style="3" customWidth="1"/>
    <col min="6686" max="6686" width="6.875" style="3" customWidth="1"/>
    <col min="6687" max="6692" width="10.5" style="3" customWidth="1"/>
    <col min="6693" max="6693" width="6.875" style="3" customWidth="1"/>
    <col min="6694" max="6694" width="10.5" style="3" customWidth="1"/>
    <col min="6695" max="6695" width="10.875" style="3" customWidth="1"/>
    <col min="6696" max="6696" width="12.5" style="3" customWidth="1"/>
    <col min="6697" max="6697" width="10.5" style="3" customWidth="1"/>
    <col min="6698" max="6698" width="8.125" style="3" customWidth="1"/>
    <col min="6699" max="6699" width="9.5" style="3" customWidth="1"/>
    <col min="6700" max="6700" width="8.125" style="3" customWidth="1"/>
    <col min="6701" max="6701" width="8.625" style="3" customWidth="1"/>
    <col min="6702" max="6702" width="8.125" style="3" customWidth="1"/>
    <col min="6703" max="6703" width="12.125" style="3" customWidth="1"/>
    <col min="6704" max="6704" width="8.125" style="3" customWidth="1"/>
    <col min="6705" max="6892" width="8.125" style="3"/>
    <col min="6893" max="6893" width="21.75" style="3" customWidth="1"/>
    <col min="6894" max="6899" width="10.5" style="3" customWidth="1"/>
    <col min="6900" max="6900" width="6.875" style="3" customWidth="1"/>
    <col min="6901" max="6906" width="10.5" style="3" customWidth="1"/>
    <col min="6907" max="6907" width="6.875" style="3" customWidth="1"/>
    <col min="6908" max="6913" width="10.5" style="3" customWidth="1"/>
    <col min="6914" max="6914" width="6.875" style="3" customWidth="1"/>
    <col min="6915" max="6920" width="10.5" style="3" customWidth="1"/>
    <col min="6921" max="6921" width="6.875" style="3" customWidth="1"/>
    <col min="6922" max="6927" width="10.5" style="3" customWidth="1"/>
    <col min="6928" max="6928" width="6.875" style="3" customWidth="1"/>
    <col min="6929" max="6934" width="10.5" style="3" customWidth="1"/>
    <col min="6935" max="6935" width="6.875" style="3" customWidth="1"/>
    <col min="6936" max="6941" width="10.5" style="3" customWidth="1"/>
    <col min="6942" max="6942" width="6.875" style="3" customWidth="1"/>
    <col min="6943" max="6948" width="10.5" style="3" customWidth="1"/>
    <col min="6949" max="6949" width="6.875" style="3" customWidth="1"/>
    <col min="6950" max="6950" width="10.5" style="3" customWidth="1"/>
    <col min="6951" max="6951" width="10.875" style="3" customWidth="1"/>
    <col min="6952" max="6952" width="12.5" style="3" customWidth="1"/>
    <col min="6953" max="6953" width="10.5" style="3" customWidth="1"/>
    <col min="6954" max="6954" width="8.125" style="3" customWidth="1"/>
    <col min="6955" max="6955" width="9.5" style="3" customWidth="1"/>
    <col min="6956" max="6956" width="8.125" style="3" customWidth="1"/>
    <col min="6957" max="6957" width="8.625" style="3" customWidth="1"/>
    <col min="6958" max="6958" width="8.125" style="3" customWidth="1"/>
    <col min="6959" max="6959" width="12.125" style="3" customWidth="1"/>
    <col min="6960" max="6960" width="8.125" style="3" customWidth="1"/>
    <col min="6961" max="7148" width="8.125" style="3"/>
    <col min="7149" max="7149" width="21.75" style="3" customWidth="1"/>
    <col min="7150" max="7155" width="10.5" style="3" customWidth="1"/>
    <col min="7156" max="7156" width="6.875" style="3" customWidth="1"/>
    <col min="7157" max="7162" width="10.5" style="3" customWidth="1"/>
    <col min="7163" max="7163" width="6.875" style="3" customWidth="1"/>
    <col min="7164" max="7169" width="10.5" style="3" customWidth="1"/>
    <col min="7170" max="7170" width="6.875" style="3" customWidth="1"/>
    <col min="7171" max="7176" width="10.5" style="3" customWidth="1"/>
    <col min="7177" max="7177" width="6.875" style="3" customWidth="1"/>
    <col min="7178" max="7183" width="10.5" style="3" customWidth="1"/>
    <col min="7184" max="7184" width="6.875" style="3" customWidth="1"/>
    <col min="7185" max="7190" width="10.5" style="3" customWidth="1"/>
    <col min="7191" max="7191" width="6.875" style="3" customWidth="1"/>
    <col min="7192" max="7197" width="10.5" style="3" customWidth="1"/>
    <col min="7198" max="7198" width="6.875" style="3" customWidth="1"/>
    <col min="7199" max="7204" width="10.5" style="3" customWidth="1"/>
    <col min="7205" max="7205" width="6.875" style="3" customWidth="1"/>
    <col min="7206" max="7206" width="10.5" style="3" customWidth="1"/>
    <col min="7207" max="7207" width="10.875" style="3" customWidth="1"/>
    <col min="7208" max="7208" width="12.5" style="3" customWidth="1"/>
    <col min="7209" max="7209" width="10.5" style="3" customWidth="1"/>
    <col min="7210" max="7210" width="8.125" style="3" customWidth="1"/>
    <col min="7211" max="7211" width="9.5" style="3" customWidth="1"/>
    <col min="7212" max="7212" width="8.125" style="3" customWidth="1"/>
    <col min="7213" max="7213" width="8.625" style="3" customWidth="1"/>
    <col min="7214" max="7214" width="8.125" style="3" customWidth="1"/>
    <col min="7215" max="7215" width="12.125" style="3" customWidth="1"/>
    <col min="7216" max="7216" width="8.125" style="3" customWidth="1"/>
    <col min="7217" max="7404" width="8.125" style="3"/>
    <col min="7405" max="7405" width="21.75" style="3" customWidth="1"/>
    <col min="7406" max="7411" width="10.5" style="3" customWidth="1"/>
    <col min="7412" max="7412" width="6.875" style="3" customWidth="1"/>
    <col min="7413" max="7418" width="10.5" style="3" customWidth="1"/>
    <col min="7419" max="7419" width="6.875" style="3" customWidth="1"/>
    <col min="7420" max="7425" width="10.5" style="3" customWidth="1"/>
    <col min="7426" max="7426" width="6.875" style="3" customWidth="1"/>
    <col min="7427" max="7432" width="10.5" style="3" customWidth="1"/>
    <col min="7433" max="7433" width="6.875" style="3" customWidth="1"/>
    <col min="7434" max="7439" width="10.5" style="3" customWidth="1"/>
    <col min="7440" max="7440" width="6.875" style="3" customWidth="1"/>
    <col min="7441" max="7446" width="10.5" style="3" customWidth="1"/>
    <col min="7447" max="7447" width="6.875" style="3" customWidth="1"/>
    <col min="7448" max="7453" width="10.5" style="3" customWidth="1"/>
    <col min="7454" max="7454" width="6.875" style="3" customWidth="1"/>
    <col min="7455" max="7460" width="10.5" style="3" customWidth="1"/>
    <col min="7461" max="7461" width="6.875" style="3" customWidth="1"/>
    <col min="7462" max="7462" width="10.5" style="3" customWidth="1"/>
    <col min="7463" max="7463" width="10.875" style="3" customWidth="1"/>
    <col min="7464" max="7464" width="12.5" style="3" customWidth="1"/>
    <col min="7465" max="7465" width="10.5" style="3" customWidth="1"/>
    <col min="7466" max="7466" width="8.125" style="3" customWidth="1"/>
    <col min="7467" max="7467" width="9.5" style="3" customWidth="1"/>
    <col min="7468" max="7468" width="8.125" style="3" customWidth="1"/>
    <col min="7469" max="7469" width="8.625" style="3" customWidth="1"/>
    <col min="7470" max="7470" width="8.125" style="3" customWidth="1"/>
    <col min="7471" max="7471" width="12.125" style="3" customWidth="1"/>
    <col min="7472" max="7472" width="8.125" style="3" customWidth="1"/>
    <col min="7473" max="7660" width="8.125" style="3"/>
    <col min="7661" max="7661" width="21.75" style="3" customWidth="1"/>
    <col min="7662" max="7667" width="10.5" style="3" customWidth="1"/>
    <col min="7668" max="7668" width="6.875" style="3" customWidth="1"/>
    <col min="7669" max="7674" width="10.5" style="3" customWidth="1"/>
    <col min="7675" max="7675" width="6.875" style="3" customWidth="1"/>
    <col min="7676" max="7681" width="10.5" style="3" customWidth="1"/>
    <col min="7682" max="7682" width="6.875" style="3" customWidth="1"/>
    <col min="7683" max="7688" width="10.5" style="3" customWidth="1"/>
    <col min="7689" max="7689" width="6.875" style="3" customWidth="1"/>
    <col min="7690" max="7695" width="10.5" style="3" customWidth="1"/>
    <col min="7696" max="7696" width="6.875" style="3" customWidth="1"/>
    <col min="7697" max="7702" width="10.5" style="3" customWidth="1"/>
    <col min="7703" max="7703" width="6.875" style="3" customWidth="1"/>
    <col min="7704" max="7709" width="10.5" style="3" customWidth="1"/>
    <col min="7710" max="7710" width="6.875" style="3" customWidth="1"/>
    <col min="7711" max="7716" width="10.5" style="3" customWidth="1"/>
    <col min="7717" max="7717" width="6.875" style="3" customWidth="1"/>
    <col min="7718" max="7718" width="10.5" style="3" customWidth="1"/>
    <col min="7719" max="7719" width="10.875" style="3" customWidth="1"/>
    <col min="7720" max="7720" width="12.5" style="3" customWidth="1"/>
    <col min="7721" max="7721" width="10.5" style="3" customWidth="1"/>
    <col min="7722" max="7722" width="8.125" style="3" customWidth="1"/>
    <col min="7723" max="7723" width="9.5" style="3" customWidth="1"/>
    <col min="7724" max="7724" width="8.125" style="3" customWidth="1"/>
    <col min="7725" max="7725" width="8.625" style="3" customWidth="1"/>
    <col min="7726" max="7726" width="8.125" style="3" customWidth="1"/>
    <col min="7727" max="7727" width="12.125" style="3" customWidth="1"/>
    <col min="7728" max="7728" width="8.125" style="3" customWidth="1"/>
    <col min="7729" max="7916" width="8.125" style="3"/>
    <col min="7917" max="7917" width="21.75" style="3" customWidth="1"/>
    <col min="7918" max="7923" width="10.5" style="3" customWidth="1"/>
    <col min="7924" max="7924" width="6.875" style="3" customWidth="1"/>
    <col min="7925" max="7930" width="10.5" style="3" customWidth="1"/>
    <col min="7931" max="7931" width="6.875" style="3" customWidth="1"/>
    <col min="7932" max="7937" width="10.5" style="3" customWidth="1"/>
    <col min="7938" max="7938" width="6.875" style="3" customWidth="1"/>
    <col min="7939" max="7944" width="10.5" style="3" customWidth="1"/>
    <col min="7945" max="7945" width="6.875" style="3" customWidth="1"/>
    <col min="7946" max="7951" width="10.5" style="3" customWidth="1"/>
    <col min="7952" max="7952" width="6.875" style="3" customWidth="1"/>
    <col min="7953" max="7958" width="10.5" style="3" customWidth="1"/>
    <col min="7959" max="7959" width="6.875" style="3" customWidth="1"/>
    <col min="7960" max="7965" width="10.5" style="3" customWidth="1"/>
    <col min="7966" max="7966" width="6.875" style="3" customWidth="1"/>
    <col min="7967" max="7972" width="10.5" style="3" customWidth="1"/>
    <col min="7973" max="7973" width="6.875" style="3" customWidth="1"/>
    <col min="7974" max="7974" width="10.5" style="3" customWidth="1"/>
    <col min="7975" max="7975" width="10.875" style="3" customWidth="1"/>
    <col min="7976" max="7976" width="12.5" style="3" customWidth="1"/>
    <col min="7977" max="7977" width="10.5" style="3" customWidth="1"/>
    <col min="7978" max="7978" width="8.125" style="3" customWidth="1"/>
    <col min="7979" max="7979" width="9.5" style="3" customWidth="1"/>
    <col min="7980" max="7980" width="8.125" style="3" customWidth="1"/>
    <col min="7981" max="7981" width="8.625" style="3" customWidth="1"/>
    <col min="7982" max="7982" width="8.125" style="3" customWidth="1"/>
    <col min="7983" max="7983" width="12.125" style="3" customWidth="1"/>
    <col min="7984" max="7984" width="8.125" style="3" customWidth="1"/>
    <col min="7985" max="8172" width="8.125" style="3"/>
    <col min="8173" max="8173" width="21.75" style="3" customWidth="1"/>
    <col min="8174" max="8179" width="10.5" style="3" customWidth="1"/>
    <col min="8180" max="8180" width="6.875" style="3" customWidth="1"/>
    <col min="8181" max="8186" width="10.5" style="3" customWidth="1"/>
    <col min="8187" max="8187" width="6.875" style="3" customWidth="1"/>
    <col min="8188" max="8193" width="10.5" style="3" customWidth="1"/>
    <col min="8194" max="8194" width="6.875" style="3" customWidth="1"/>
    <col min="8195" max="8200" width="10.5" style="3" customWidth="1"/>
    <col min="8201" max="8201" width="6.875" style="3" customWidth="1"/>
    <col min="8202" max="8207" width="10.5" style="3" customWidth="1"/>
    <col min="8208" max="8208" width="6.875" style="3" customWidth="1"/>
    <col min="8209" max="8214" width="10.5" style="3" customWidth="1"/>
    <col min="8215" max="8215" width="6.875" style="3" customWidth="1"/>
    <col min="8216" max="8221" width="10.5" style="3" customWidth="1"/>
    <col min="8222" max="8222" width="6.875" style="3" customWidth="1"/>
    <col min="8223" max="8228" width="10.5" style="3" customWidth="1"/>
    <col min="8229" max="8229" width="6.875" style="3" customWidth="1"/>
    <col min="8230" max="8230" width="10.5" style="3" customWidth="1"/>
    <col min="8231" max="8231" width="10.875" style="3" customWidth="1"/>
    <col min="8232" max="8232" width="12.5" style="3" customWidth="1"/>
    <col min="8233" max="8233" width="10.5" style="3" customWidth="1"/>
    <col min="8234" max="8234" width="8.125" style="3" customWidth="1"/>
    <col min="8235" max="8235" width="9.5" style="3" customWidth="1"/>
    <col min="8236" max="8236" width="8.125" style="3" customWidth="1"/>
    <col min="8237" max="8237" width="8.625" style="3" customWidth="1"/>
    <col min="8238" max="8238" width="8.125" style="3" customWidth="1"/>
    <col min="8239" max="8239" width="12.125" style="3" customWidth="1"/>
    <col min="8240" max="8240" width="8.125" style="3" customWidth="1"/>
    <col min="8241" max="8428" width="8.125" style="3"/>
    <col min="8429" max="8429" width="21.75" style="3" customWidth="1"/>
    <col min="8430" max="8435" width="10.5" style="3" customWidth="1"/>
    <col min="8436" max="8436" width="6.875" style="3" customWidth="1"/>
    <col min="8437" max="8442" width="10.5" style="3" customWidth="1"/>
    <col min="8443" max="8443" width="6.875" style="3" customWidth="1"/>
    <col min="8444" max="8449" width="10.5" style="3" customWidth="1"/>
    <col min="8450" max="8450" width="6.875" style="3" customWidth="1"/>
    <col min="8451" max="8456" width="10.5" style="3" customWidth="1"/>
    <col min="8457" max="8457" width="6.875" style="3" customWidth="1"/>
    <col min="8458" max="8463" width="10.5" style="3" customWidth="1"/>
    <col min="8464" max="8464" width="6.875" style="3" customWidth="1"/>
    <col min="8465" max="8470" width="10.5" style="3" customWidth="1"/>
    <col min="8471" max="8471" width="6.875" style="3" customWidth="1"/>
    <col min="8472" max="8477" width="10.5" style="3" customWidth="1"/>
    <col min="8478" max="8478" width="6.875" style="3" customWidth="1"/>
    <col min="8479" max="8484" width="10.5" style="3" customWidth="1"/>
    <col min="8485" max="8485" width="6.875" style="3" customWidth="1"/>
    <col min="8486" max="8486" width="10.5" style="3" customWidth="1"/>
    <col min="8487" max="8487" width="10.875" style="3" customWidth="1"/>
    <col min="8488" max="8488" width="12.5" style="3" customWidth="1"/>
    <col min="8489" max="8489" width="10.5" style="3" customWidth="1"/>
    <col min="8490" max="8490" width="8.125" style="3" customWidth="1"/>
    <col min="8491" max="8491" width="9.5" style="3" customWidth="1"/>
    <col min="8492" max="8492" width="8.125" style="3" customWidth="1"/>
    <col min="8493" max="8493" width="8.625" style="3" customWidth="1"/>
    <col min="8494" max="8494" width="8.125" style="3" customWidth="1"/>
    <col min="8495" max="8495" width="12.125" style="3" customWidth="1"/>
    <col min="8496" max="8496" width="8.125" style="3" customWidth="1"/>
    <col min="8497" max="8684" width="8.125" style="3"/>
    <col min="8685" max="8685" width="21.75" style="3" customWidth="1"/>
    <col min="8686" max="8691" width="10.5" style="3" customWidth="1"/>
    <col min="8692" max="8692" width="6.875" style="3" customWidth="1"/>
    <col min="8693" max="8698" width="10.5" style="3" customWidth="1"/>
    <col min="8699" max="8699" width="6.875" style="3" customWidth="1"/>
    <col min="8700" max="8705" width="10.5" style="3" customWidth="1"/>
    <col min="8706" max="8706" width="6.875" style="3" customWidth="1"/>
    <col min="8707" max="8712" width="10.5" style="3" customWidth="1"/>
    <col min="8713" max="8713" width="6.875" style="3" customWidth="1"/>
    <col min="8714" max="8719" width="10.5" style="3" customWidth="1"/>
    <col min="8720" max="8720" width="6.875" style="3" customWidth="1"/>
    <col min="8721" max="8726" width="10.5" style="3" customWidth="1"/>
    <col min="8727" max="8727" width="6.875" style="3" customWidth="1"/>
    <col min="8728" max="8733" width="10.5" style="3" customWidth="1"/>
    <col min="8734" max="8734" width="6.875" style="3" customWidth="1"/>
    <col min="8735" max="8740" width="10.5" style="3" customWidth="1"/>
    <col min="8741" max="8741" width="6.875" style="3" customWidth="1"/>
    <col min="8742" max="8742" width="10.5" style="3" customWidth="1"/>
    <col min="8743" max="8743" width="10.875" style="3" customWidth="1"/>
    <col min="8744" max="8744" width="12.5" style="3" customWidth="1"/>
    <col min="8745" max="8745" width="10.5" style="3" customWidth="1"/>
    <col min="8746" max="8746" width="8.125" style="3" customWidth="1"/>
    <col min="8747" max="8747" width="9.5" style="3" customWidth="1"/>
    <col min="8748" max="8748" width="8.125" style="3" customWidth="1"/>
    <col min="8749" max="8749" width="8.625" style="3" customWidth="1"/>
    <col min="8750" max="8750" width="8.125" style="3" customWidth="1"/>
    <col min="8751" max="8751" width="12.125" style="3" customWidth="1"/>
    <col min="8752" max="8752" width="8.125" style="3" customWidth="1"/>
    <col min="8753" max="8940" width="8.125" style="3"/>
    <col min="8941" max="8941" width="21.75" style="3" customWidth="1"/>
    <col min="8942" max="8947" width="10.5" style="3" customWidth="1"/>
    <col min="8948" max="8948" width="6.875" style="3" customWidth="1"/>
    <col min="8949" max="8954" width="10.5" style="3" customWidth="1"/>
    <col min="8955" max="8955" width="6.875" style="3" customWidth="1"/>
    <col min="8956" max="8961" width="10.5" style="3" customWidth="1"/>
    <col min="8962" max="8962" width="6.875" style="3" customWidth="1"/>
    <col min="8963" max="8968" width="10.5" style="3" customWidth="1"/>
    <col min="8969" max="8969" width="6.875" style="3" customWidth="1"/>
    <col min="8970" max="8975" width="10.5" style="3" customWidth="1"/>
    <col min="8976" max="8976" width="6.875" style="3" customWidth="1"/>
    <col min="8977" max="8982" width="10.5" style="3" customWidth="1"/>
    <col min="8983" max="8983" width="6.875" style="3" customWidth="1"/>
    <col min="8984" max="8989" width="10.5" style="3" customWidth="1"/>
    <col min="8990" max="8990" width="6.875" style="3" customWidth="1"/>
    <col min="8991" max="8996" width="10.5" style="3" customWidth="1"/>
    <col min="8997" max="8997" width="6.875" style="3" customWidth="1"/>
    <col min="8998" max="8998" width="10.5" style="3" customWidth="1"/>
    <col min="8999" max="8999" width="10.875" style="3" customWidth="1"/>
    <col min="9000" max="9000" width="12.5" style="3" customWidth="1"/>
    <col min="9001" max="9001" width="10.5" style="3" customWidth="1"/>
    <col min="9002" max="9002" width="8.125" style="3" customWidth="1"/>
    <col min="9003" max="9003" width="9.5" style="3" customWidth="1"/>
    <col min="9004" max="9004" width="8.125" style="3" customWidth="1"/>
    <col min="9005" max="9005" width="8.625" style="3" customWidth="1"/>
    <col min="9006" max="9006" width="8.125" style="3" customWidth="1"/>
    <col min="9007" max="9007" width="12.125" style="3" customWidth="1"/>
    <col min="9008" max="9008" width="8.125" style="3" customWidth="1"/>
    <col min="9009" max="9196" width="8.125" style="3"/>
    <col min="9197" max="9197" width="21.75" style="3" customWidth="1"/>
    <col min="9198" max="9203" width="10.5" style="3" customWidth="1"/>
    <col min="9204" max="9204" width="6.875" style="3" customWidth="1"/>
    <col min="9205" max="9210" width="10.5" style="3" customWidth="1"/>
    <col min="9211" max="9211" width="6.875" style="3" customWidth="1"/>
    <col min="9212" max="9217" width="10.5" style="3" customWidth="1"/>
    <col min="9218" max="9218" width="6.875" style="3" customWidth="1"/>
    <col min="9219" max="9224" width="10.5" style="3" customWidth="1"/>
    <col min="9225" max="9225" width="6.875" style="3" customWidth="1"/>
    <col min="9226" max="9231" width="10.5" style="3" customWidth="1"/>
    <col min="9232" max="9232" width="6.875" style="3" customWidth="1"/>
    <col min="9233" max="9238" width="10.5" style="3" customWidth="1"/>
    <col min="9239" max="9239" width="6.875" style="3" customWidth="1"/>
    <col min="9240" max="9245" width="10.5" style="3" customWidth="1"/>
    <col min="9246" max="9246" width="6.875" style="3" customWidth="1"/>
    <col min="9247" max="9252" width="10.5" style="3" customWidth="1"/>
    <col min="9253" max="9253" width="6.875" style="3" customWidth="1"/>
    <col min="9254" max="9254" width="10.5" style="3" customWidth="1"/>
    <col min="9255" max="9255" width="10.875" style="3" customWidth="1"/>
    <col min="9256" max="9256" width="12.5" style="3" customWidth="1"/>
    <col min="9257" max="9257" width="10.5" style="3" customWidth="1"/>
    <col min="9258" max="9258" width="8.125" style="3" customWidth="1"/>
    <col min="9259" max="9259" width="9.5" style="3" customWidth="1"/>
    <col min="9260" max="9260" width="8.125" style="3" customWidth="1"/>
    <col min="9261" max="9261" width="8.625" style="3" customWidth="1"/>
    <col min="9262" max="9262" width="8.125" style="3" customWidth="1"/>
    <col min="9263" max="9263" width="12.125" style="3" customWidth="1"/>
    <col min="9264" max="9264" width="8.125" style="3" customWidth="1"/>
    <col min="9265" max="9452" width="8.125" style="3"/>
    <col min="9453" max="9453" width="21.75" style="3" customWidth="1"/>
    <col min="9454" max="9459" width="10.5" style="3" customWidth="1"/>
    <col min="9460" max="9460" width="6.875" style="3" customWidth="1"/>
    <col min="9461" max="9466" width="10.5" style="3" customWidth="1"/>
    <col min="9467" max="9467" width="6.875" style="3" customWidth="1"/>
    <col min="9468" max="9473" width="10.5" style="3" customWidth="1"/>
    <col min="9474" max="9474" width="6.875" style="3" customWidth="1"/>
    <col min="9475" max="9480" width="10.5" style="3" customWidth="1"/>
    <col min="9481" max="9481" width="6.875" style="3" customWidth="1"/>
    <col min="9482" max="9487" width="10.5" style="3" customWidth="1"/>
    <col min="9488" max="9488" width="6.875" style="3" customWidth="1"/>
    <col min="9489" max="9494" width="10.5" style="3" customWidth="1"/>
    <col min="9495" max="9495" width="6.875" style="3" customWidth="1"/>
    <col min="9496" max="9501" width="10.5" style="3" customWidth="1"/>
    <col min="9502" max="9502" width="6.875" style="3" customWidth="1"/>
    <col min="9503" max="9508" width="10.5" style="3" customWidth="1"/>
    <col min="9509" max="9509" width="6.875" style="3" customWidth="1"/>
    <col min="9510" max="9510" width="10.5" style="3" customWidth="1"/>
    <col min="9511" max="9511" width="10.875" style="3" customWidth="1"/>
    <col min="9512" max="9512" width="12.5" style="3" customWidth="1"/>
    <col min="9513" max="9513" width="10.5" style="3" customWidth="1"/>
    <col min="9514" max="9514" width="8.125" style="3" customWidth="1"/>
    <col min="9515" max="9515" width="9.5" style="3" customWidth="1"/>
    <col min="9516" max="9516" width="8.125" style="3" customWidth="1"/>
    <col min="9517" max="9517" width="8.625" style="3" customWidth="1"/>
    <col min="9518" max="9518" width="8.125" style="3" customWidth="1"/>
    <col min="9519" max="9519" width="12.125" style="3" customWidth="1"/>
    <col min="9520" max="9520" width="8.125" style="3" customWidth="1"/>
    <col min="9521" max="9708" width="8.125" style="3"/>
    <col min="9709" max="9709" width="21.75" style="3" customWidth="1"/>
    <col min="9710" max="9715" width="10.5" style="3" customWidth="1"/>
    <col min="9716" max="9716" width="6.875" style="3" customWidth="1"/>
    <col min="9717" max="9722" width="10.5" style="3" customWidth="1"/>
    <col min="9723" max="9723" width="6.875" style="3" customWidth="1"/>
    <col min="9724" max="9729" width="10.5" style="3" customWidth="1"/>
    <col min="9730" max="9730" width="6.875" style="3" customWidth="1"/>
    <col min="9731" max="9736" width="10.5" style="3" customWidth="1"/>
    <col min="9737" max="9737" width="6.875" style="3" customWidth="1"/>
    <col min="9738" max="9743" width="10.5" style="3" customWidth="1"/>
    <col min="9744" max="9744" width="6.875" style="3" customWidth="1"/>
    <col min="9745" max="9750" width="10.5" style="3" customWidth="1"/>
    <col min="9751" max="9751" width="6.875" style="3" customWidth="1"/>
    <col min="9752" max="9757" width="10.5" style="3" customWidth="1"/>
    <col min="9758" max="9758" width="6.875" style="3" customWidth="1"/>
    <col min="9759" max="9764" width="10.5" style="3" customWidth="1"/>
    <col min="9765" max="9765" width="6.875" style="3" customWidth="1"/>
    <col min="9766" max="9766" width="10.5" style="3" customWidth="1"/>
    <col min="9767" max="9767" width="10.875" style="3" customWidth="1"/>
    <col min="9768" max="9768" width="12.5" style="3" customWidth="1"/>
    <col min="9769" max="9769" width="10.5" style="3" customWidth="1"/>
    <col min="9770" max="9770" width="8.125" style="3" customWidth="1"/>
    <col min="9771" max="9771" width="9.5" style="3" customWidth="1"/>
    <col min="9772" max="9772" width="8.125" style="3" customWidth="1"/>
    <col min="9773" max="9773" width="8.625" style="3" customWidth="1"/>
    <col min="9774" max="9774" width="8.125" style="3" customWidth="1"/>
    <col min="9775" max="9775" width="12.125" style="3" customWidth="1"/>
    <col min="9776" max="9776" width="8.125" style="3" customWidth="1"/>
    <col min="9777" max="9964" width="8.125" style="3"/>
    <col min="9965" max="9965" width="21.75" style="3" customWidth="1"/>
    <col min="9966" max="9971" width="10.5" style="3" customWidth="1"/>
    <col min="9972" max="9972" width="6.875" style="3" customWidth="1"/>
    <col min="9973" max="9978" width="10.5" style="3" customWidth="1"/>
    <col min="9979" max="9979" width="6.875" style="3" customWidth="1"/>
    <col min="9980" max="9985" width="10.5" style="3" customWidth="1"/>
    <col min="9986" max="9986" width="6.875" style="3" customWidth="1"/>
    <col min="9987" max="9992" width="10.5" style="3" customWidth="1"/>
    <col min="9993" max="9993" width="6.875" style="3" customWidth="1"/>
    <col min="9994" max="9999" width="10.5" style="3" customWidth="1"/>
    <col min="10000" max="10000" width="6.875" style="3" customWidth="1"/>
    <col min="10001" max="10006" width="10.5" style="3" customWidth="1"/>
    <col min="10007" max="10007" width="6.875" style="3" customWidth="1"/>
    <col min="10008" max="10013" width="10.5" style="3" customWidth="1"/>
    <col min="10014" max="10014" width="6.875" style="3" customWidth="1"/>
    <col min="10015" max="10020" width="10.5" style="3" customWidth="1"/>
    <col min="10021" max="10021" width="6.875" style="3" customWidth="1"/>
    <col min="10022" max="10022" width="10.5" style="3" customWidth="1"/>
    <col min="10023" max="10023" width="10.875" style="3" customWidth="1"/>
    <col min="10024" max="10024" width="12.5" style="3" customWidth="1"/>
    <col min="10025" max="10025" width="10.5" style="3" customWidth="1"/>
    <col min="10026" max="10026" width="8.125" style="3" customWidth="1"/>
    <col min="10027" max="10027" width="9.5" style="3" customWidth="1"/>
    <col min="10028" max="10028" width="8.125" style="3" customWidth="1"/>
    <col min="10029" max="10029" width="8.625" style="3" customWidth="1"/>
    <col min="10030" max="10030" width="8.125" style="3" customWidth="1"/>
    <col min="10031" max="10031" width="12.125" style="3" customWidth="1"/>
    <col min="10032" max="10032" width="8.125" style="3" customWidth="1"/>
    <col min="10033" max="10220" width="8.125" style="3"/>
    <col min="10221" max="10221" width="21.75" style="3" customWidth="1"/>
    <col min="10222" max="10227" width="10.5" style="3" customWidth="1"/>
    <col min="10228" max="10228" width="6.875" style="3" customWidth="1"/>
    <col min="10229" max="10234" width="10.5" style="3" customWidth="1"/>
    <col min="10235" max="10235" width="6.875" style="3" customWidth="1"/>
    <col min="10236" max="10241" width="10.5" style="3" customWidth="1"/>
    <col min="10242" max="10242" width="6.875" style="3" customWidth="1"/>
    <col min="10243" max="10248" width="10.5" style="3" customWidth="1"/>
    <col min="10249" max="10249" width="6.875" style="3" customWidth="1"/>
    <col min="10250" max="10255" width="10.5" style="3" customWidth="1"/>
    <col min="10256" max="10256" width="6.875" style="3" customWidth="1"/>
    <col min="10257" max="10262" width="10.5" style="3" customWidth="1"/>
    <col min="10263" max="10263" width="6.875" style="3" customWidth="1"/>
    <col min="10264" max="10269" width="10.5" style="3" customWidth="1"/>
    <col min="10270" max="10270" width="6.875" style="3" customWidth="1"/>
    <col min="10271" max="10276" width="10.5" style="3" customWidth="1"/>
    <col min="10277" max="10277" width="6.875" style="3" customWidth="1"/>
    <col min="10278" max="10278" width="10.5" style="3" customWidth="1"/>
    <col min="10279" max="10279" width="10.875" style="3" customWidth="1"/>
    <col min="10280" max="10280" width="12.5" style="3" customWidth="1"/>
    <col min="10281" max="10281" width="10.5" style="3" customWidth="1"/>
    <col min="10282" max="10282" width="8.125" style="3" customWidth="1"/>
    <col min="10283" max="10283" width="9.5" style="3" customWidth="1"/>
    <col min="10284" max="10284" width="8.125" style="3" customWidth="1"/>
    <col min="10285" max="10285" width="8.625" style="3" customWidth="1"/>
    <col min="10286" max="10286" width="8.125" style="3" customWidth="1"/>
    <col min="10287" max="10287" width="12.125" style="3" customWidth="1"/>
    <col min="10288" max="10288" width="8.125" style="3" customWidth="1"/>
    <col min="10289" max="10476" width="8.125" style="3"/>
    <col min="10477" max="10477" width="21.75" style="3" customWidth="1"/>
    <col min="10478" max="10483" width="10.5" style="3" customWidth="1"/>
    <col min="10484" max="10484" width="6.875" style="3" customWidth="1"/>
    <col min="10485" max="10490" width="10.5" style="3" customWidth="1"/>
    <col min="10491" max="10491" width="6.875" style="3" customWidth="1"/>
    <col min="10492" max="10497" width="10.5" style="3" customWidth="1"/>
    <col min="10498" max="10498" width="6.875" style="3" customWidth="1"/>
    <col min="10499" max="10504" width="10.5" style="3" customWidth="1"/>
    <col min="10505" max="10505" width="6.875" style="3" customWidth="1"/>
    <col min="10506" max="10511" width="10.5" style="3" customWidth="1"/>
    <col min="10512" max="10512" width="6.875" style="3" customWidth="1"/>
    <col min="10513" max="10518" width="10.5" style="3" customWidth="1"/>
    <col min="10519" max="10519" width="6.875" style="3" customWidth="1"/>
    <col min="10520" max="10525" width="10.5" style="3" customWidth="1"/>
    <col min="10526" max="10526" width="6.875" style="3" customWidth="1"/>
    <col min="10527" max="10532" width="10.5" style="3" customWidth="1"/>
    <col min="10533" max="10533" width="6.875" style="3" customWidth="1"/>
    <col min="10534" max="10534" width="10.5" style="3" customWidth="1"/>
    <col min="10535" max="10535" width="10.875" style="3" customWidth="1"/>
    <col min="10536" max="10536" width="12.5" style="3" customWidth="1"/>
    <col min="10537" max="10537" width="10.5" style="3" customWidth="1"/>
    <col min="10538" max="10538" width="8.125" style="3" customWidth="1"/>
    <col min="10539" max="10539" width="9.5" style="3" customWidth="1"/>
    <col min="10540" max="10540" width="8.125" style="3" customWidth="1"/>
    <col min="10541" max="10541" width="8.625" style="3" customWidth="1"/>
    <col min="10542" max="10542" width="8.125" style="3" customWidth="1"/>
    <col min="10543" max="10543" width="12.125" style="3" customWidth="1"/>
    <col min="10544" max="10544" width="8.125" style="3" customWidth="1"/>
    <col min="10545" max="10732" width="8.125" style="3"/>
    <col min="10733" max="10733" width="21.75" style="3" customWidth="1"/>
    <col min="10734" max="10739" width="10.5" style="3" customWidth="1"/>
    <col min="10740" max="10740" width="6.875" style="3" customWidth="1"/>
    <col min="10741" max="10746" width="10.5" style="3" customWidth="1"/>
    <col min="10747" max="10747" width="6.875" style="3" customWidth="1"/>
    <col min="10748" max="10753" width="10.5" style="3" customWidth="1"/>
    <col min="10754" max="10754" width="6.875" style="3" customWidth="1"/>
    <col min="10755" max="10760" width="10.5" style="3" customWidth="1"/>
    <col min="10761" max="10761" width="6.875" style="3" customWidth="1"/>
    <col min="10762" max="10767" width="10.5" style="3" customWidth="1"/>
    <col min="10768" max="10768" width="6.875" style="3" customWidth="1"/>
    <col min="10769" max="10774" width="10.5" style="3" customWidth="1"/>
    <col min="10775" max="10775" width="6.875" style="3" customWidth="1"/>
    <col min="10776" max="10781" width="10.5" style="3" customWidth="1"/>
    <col min="10782" max="10782" width="6.875" style="3" customWidth="1"/>
    <col min="10783" max="10788" width="10.5" style="3" customWidth="1"/>
    <col min="10789" max="10789" width="6.875" style="3" customWidth="1"/>
    <col min="10790" max="10790" width="10.5" style="3" customWidth="1"/>
    <col min="10791" max="10791" width="10.875" style="3" customWidth="1"/>
    <col min="10792" max="10792" width="12.5" style="3" customWidth="1"/>
    <col min="10793" max="10793" width="10.5" style="3" customWidth="1"/>
    <col min="10794" max="10794" width="8.125" style="3" customWidth="1"/>
    <col min="10795" max="10795" width="9.5" style="3" customWidth="1"/>
    <col min="10796" max="10796" width="8.125" style="3" customWidth="1"/>
    <col min="10797" max="10797" width="8.625" style="3" customWidth="1"/>
    <col min="10798" max="10798" width="8.125" style="3" customWidth="1"/>
    <col min="10799" max="10799" width="12.125" style="3" customWidth="1"/>
    <col min="10800" max="10800" width="8.125" style="3" customWidth="1"/>
    <col min="10801" max="10988" width="8.125" style="3"/>
    <col min="10989" max="10989" width="21.75" style="3" customWidth="1"/>
    <col min="10990" max="10995" width="10.5" style="3" customWidth="1"/>
    <col min="10996" max="10996" width="6.875" style="3" customWidth="1"/>
    <col min="10997" max="11002" width="10.5" style="3" customWidth="1"/>
    <col min="11003" max="11003" width="6.875" style="3" customWidth="1"/>
    <col min="11004" max="11009" width="10.5" style="3" customWidth="1"/>
    <col min="11010" max="11010" width="6.875" style="3" customWidth="1"/>
    <col min="11011" max="11016" width="10.5" style="3" customWidth="1"/>
    <col min="11017" max="11017" width="6.875" style="3" customWidth="1"/>
    <col min="11018" max="11023" width="10.5" style="3" customWidth="1"/>
    <col min="11024" max="11024" width="6.875" style="3" customWidth="1"/>
    <col min="11025" max="11030" width="10.5" style="3" customWidth="1"/>
    <col min="11031" max="11031" width="6.875" style="3" customWidth="1"/>
    <col min="11032" max="11037" width="10.5" style="3" customWidth="1"/>
    <col min="11038" max="11038" width="6.875" style="3" customWidth="1"/>
    <col min="11039" max="11044" width="10.5" style="3" customWidth="1"/>
    <col min="11045" max="11045" width="6.875" style="3" customWidth="1"/>
    <col min="11046" max="11046" width="10.5" style="3" customWidth="1"/>
    <col min="11047" max="11047" width="10.875" style="3" customWidth="1"/>
    <col min="11048" max="11048" width="12.5" style="3" customWidth="1"/>
    <col min="11049" max="11049" width="10.5" style="3" customWidth="1"/>
    <col min="11050" max="11050" width="8.125" style="3" customWidth="1"/>
    <col min="11051" max="11051" width="9.5" style="3" customWidth="1"/>
    <col min="11052" max="11052" width="8.125" style="3" customWidth="1"/>
    <col min="11053" max="11053" width="8.625" style="3" customWidth="1"/>
    <col min="11054" max="11054" width="8.125" style="3" customWidth="1"/>
    <col min="11055" max="11055" width="12.125" style="3" customWidth="1"/>
    <col min="11056" max="11056" width="8.125" style="3" customWidth="1"/>
    <col min="11057" max="11244" width="8.125" style="3"/>
    <col min="11245" max="11245" width="21.75" style="3" customWidth="1"/>
    <col min="11246" max="11251" width="10.5" style="3" customWidth="1"/>
    <col min="11252" max="11252" width="6.875" style="3" customWidth="1"/>
    <col min="11253" max="11258" width="10.5" style="3" customWidth="1"/>
    <col min="11259" max="11259" width="6.875" style="3" customWidth="1"/>
    <col min="11260" max="11265" width="10.5" style="3" customWidth="1"/>
    <col min="11266" max="11266" width="6.875" style="3" customWidth="1"/>
    <col min="11267" max="11272" width="10.5" style="3" customWidth="1"/>
    <col min="11273" max="11273" width="6.875" style="3" customWidth="1"/>
    <col min="11274" max="11279" width="10.5" style="3" customWidth="1"/>
    <col min="11280" max="11280" width="6.875" style="3" customWidth="1"/>
    <col min="11281" max="11286" width="10.5" style="3" customWidth="1"/>
    <col min="11287" max="11287" width="6.875" style="3" customWidth="1"/>
    <col min="11288" max="11293" width="10.5" style="3" customWidth="1"/>
    <col min="11294" max="11294" width="6.875" style="3" customWidth="1"/>
    <col min="11295" max="11300" width="10.5" style="3" customWidth="1"/>
    <col min="11301" max="11301" width="6.875" style="3" customWidth="1"/>
    <col min="11302" max="11302" width="10.5" style="3" customWidth="1"/>
    <col min="11303" max="11303" width="10.875" style="3" customWidth="1"/>
    <col min="11304" max="11304" width="12.5" style="3" customWidth="1"/>
    <col min="11305" max="11305" width="10.5" style="3" customWidth="1"/>
    <col min="11306" max="11306" width="8.125" style="3" customWidth="1"/>
    <col min="11307" max="11307" width="9.5" style="3" customWidth="1"/>
    <col min="11308" max="11308" width="8.125" style="3" customWidth="1"/>
    <col min="11309" max="11309" width="8.625" style="3" customWidth="1"/>
    <col min="11310" max="11310" width="8.125" style="3" customWidth="1"/>
    <col min="11311" max="11311" width="12.125" style="3" customWidth="1"/>
    <col min="11312" max="11312" width="8.125" style="3" customWidth="1"/>
    <col min="11313" max="11500" width="8.125" style="3"/>
    <col min="11501" max="11501" width="21.75" style="3" customWidth="1"/>
    <col min="11502" max="11507" width="10.5" style="3" customWidth="1"/>
    <col min="11508" max="11508" width="6.875" style="3" customWidth="1"/>
    <col min="11509" max="11514" width="10.5" style="3" customWidth="1"/>
    <col min="11515" max="11515" width="6.875" style="3" customWidth="1"/>
    <col min="11516" max="11521" width="10.5" style="3" customWidth="1"/>
    <col min="11522" max="11522" width="6.875" style="3" customWidth="1"/>
    <col min="11523" max="11528" width="10.5" style="3" customWidth="1"/>
    <col min="11529" max="11529" width="6.875" style="3" customWidth="1"/>
    <col min="11530" max="11535" width="10.5" style="3" customWidth="1"/>
    <col min="11536" max="11536" width="6.875" style="3" customWidth="1"/>
    <col min="11537" max="11542" width="10.5" style="3" customWidth="1"/>
    <col min="11543" max="11543" width="6.875" style="3" customWidth="1"/>
    <col min="11544" max="11549" width="10.5" style="3" customWidth="1"/>
    <col min="11550" max="11550" width="6.875" style="3" customWidth="1"/>
    <col min="11551" max="11556" width="10.5" style="3" customWidth="1"/>
    <col min="11557" max="11557" width="6.875" style="3" customWidth="1"/>
    <col min="11558" max="11558" width="10.5" style="3" customWidth="1"/>
    <col min="11559" max="11559" width="10.875" style="3" customWidth="1"/>
    <col min="11560" max="11560" width="12.5" style="3" customWidth="1"/>
    <col min="11561" max="11561" width="10.5" style="3" customWidth="1"/>
    <col min="11562" max="11562" width="8.125" style="3" customWidth="1"/>
    <col min="11563" max="11563" width="9.5" style="3" customWidth="1"/>
    <col min="11564" max="11564" width="8.125" style="3" customWidth="1"/>
    <col min="11565" max="11565" width="8.625" style="3" customWidth="1"/>
    <col min="11566" max="11566" width="8.125" style="3" customWidth="1"/>
    <col min="11567" max="11567" width="12.125" style="3" customWidth="1"/>
    <col min="11568" max="11568" width="8.125" style="3" customWidth="1"/>
    <col min="11569" max="11756" width="8.125" style="3"/>
    <col min="11757" max="11757" width="21.75" style="3" customWidth="1"/>
    <col min="11758" max="11763" width="10.5" style="3" customWidth="1"/>
    <col min="11764" max="11764" width="6.875" style="3" customWidth="1"/>
    <col min="11765" max="11770" width="10.5" style="3" customWidth="1"/>
    <col min="11771" max="11771" width="6.875" style="3" customWidth="1"/>
    <col min="11772" max="11777" width="10.5" style="3" customWidth="1"/>
    <col min="11778" max="11778" width="6.875" style="3" customWidth="1"/>
    <col min="11779" max="11784" width="10.5" style="3" customWidth="1"/>
    <col min="11785" max="11785" width="6.875" style="3" customWidth="1"/>
    <col min="11786" max="11791" width="10.5" style="3" customWidth="1"/>
    <col min="11792" max="11792" width="6.875" style="3" customWidth="1"/>
    <col min="11793" max="11798" width="10.5" style="3" customWidth="1"/>
    <col min="11799" max="11799" width="6.875" style="3" customWidth="1"/>
    <col min="11800" max="11805" width="10.5" style="3" customWidth="1"/>
    <col min="11806" max="11806" width="6.875" style="3" customWidth="1"/>
    <col min="11807" max="11812" width="10.5" style="3" customWidth="1"/>
    <col min="11813" max="11813" width="6.875" style="3" customWidth="1"/>
    <col min="11814" max="11814" width="10.5" style="3" customWidth="1"/>
    <col min="11815" max="11815" width="10.875" style="3" customWidth="1"/>
    <col min="11816" max="11816" width="12.5" style="3" customWidth="1"/>
    <col min="11817" max="11817" width="10.5" style="3" customWidth="1"/>
    <col min="11818" max="11818" width="8.125" style="3" customWidth="1"/>
    <col min="11819" max="11819" width="9.5" style="3" customWidth="1"/>
    <col min="11820" max="11820" width="8.125" style="3" customWidth="1"/>
    <col min="11821" max="11821" width="8.625" style="3" customWidth="1"/>
    <col min="11822" max="11822" width="8.125" style="3" customWidth="1"/>
    <col min="11823" max="11823" width="12.125" style="3" customWidth="1"/>
    <col min="11824" max="11824" width="8.125" style="3" customWidth="1"/>
    <col min="11825" max="12012" width="8.125" style="3"/>
    <col min="12013" max="12013" width="21.75" style="3" customWidth="1"/>
    <col min="12014" max="12019" width="10.5" style="3" customWidth="1"/>
    <col min="12020" max="12020" width="6.875" style="3" customWidth="1"/>
    <col min="12021" max="12026" width="10.5" style="3" customWidth="1"/>
    <col min="12027" max="12027" width="6.875" style="3" customWidth="1"/>
    <col min="12028" max="12033" width="10.5" style="3" customWidth="1"/>
    <col min="12034" max="12034" width="6.875" style="3" customWidth="1"/>
    <col min="12035" max="12040" width="10.5" style="3" customWidth="1"/>
    <col min="12041" max="12041" width="6.875" style="3" customWidth="1"/>
    <col min="12042" max="12047" width="10.5" style="3" customWidth="1"/>
    <col min="12048" max="12048" width="6.875" style="3" customWidth="1"/>
    <col min="12049" max="12054" width="10.5" style="3" customWidth="1"/>
    <col min="12055" max="12055" width="6.875" style="3" customWidth="1"/>
    <col min="12056" max="12061" width="10.5" style="3" customWidth="1"/>
    <col min="12062" max="12062" width="6.875" style="3" customWidth="1"/>
    <col min="12063" max="12068" width="10.5" style="3" customWidth="1"/>
    <col min="12069" max="12069" width="6.875" style="3" customWidth="1"/>
    <col min="12070" max="12070" width="10.5" style="3" customWidth="1"/>
    <col min="12071" max="12071" width="10.875" style="3" customWidth="1"/>
    <col min="12072" max="12072" width="12.5" style="3" customWidth="1"/>
    <col min="12073" max="12073" width="10.5" style="3" customWidth="1"/>
    <col min="12074" max="12074" width="8.125" style="3" customWidth="1"/>
    <col min="12075" max="12075" width="9.5" style="3" customWidth="1"/>
    <col min="12076" max="12076" width="8.125" style="3" customWidth="1"/>
    <col min="12077" max="12077" width="8.625" style="3" customWidth="1"/>
    <col min="12078" max="12078" width="8.125" style="3" customWidth="1"/>
    <col min="12079" max="12079" width="12.125" style="3" customWidth="1"/>
    <col min="12080" max="12080" width="8.125" style="3" customWidth="1"/>
    <col min="12081" max="12268" width="8.125" style="3"/>
    <col min="12269" max="12269" width="21.75" style="3" customWidth="1"/>
    <col min="12270" max="12275" width="10.5" style="3" customWidth="1"/>
    <col min="12276" max="12276" width="6.875" style="3" customWidth="1"/>
    <col min="12277" max="12282" width="10.5" style="3" customWidth="1"/>
    <col min="12283" max="12283" width="6.875" style="3" customWidth="1"/>
    <col min="12284" max="12289" width="10.5" style="3" customWidth="1"/>
    <col min="12290" max="12290" width="6.875" style="3" customWidth="1"/>
    <col min="12291" max="12296" width="10.5" style="3" customWidth="1"/>
    <col min="12297" max="12297" width="6.875" style="3" customWidth="1"/>
    <col min="12298" max="12303" width="10.5" style="3" customWidth="1"/>
    <col min="12304" max="12304" width="6.875" style="3" customWidth="1"/>
    <col min="12305" max="12310" width="10.5" style="3" customWidth="1"/>
    <col min="12311" max="12311" width="6.875" style="3" customWidth="1"/>
    <col min="12312" max="12317" width="10.5" style="3" customWidth="1"/>
    <col min="12318" max="12318" width="6.875" style="3" customWidth="1"/>
    <col min="12319" max="12324" width="10.5" style="3" customWidth="1"/>
    <col min="12325" max="12325" width="6.875" style="3" customWidth="1"/>
    <col min="12326" max="12326" width="10.5" style="3" customWidth="1"/>
    <col min="12327" max="12327" width="10.875" style="3" customWidth="1"/>
    <col min="12328" max="12328" width="12.5" style="3" customWidth="1"/>
    <col min="12329" max="12329" width="10.5" style="3" customWidth="1"/>
    <col min="12330" max="12330" width="8.125" style="3" customWidth="1"/>
    <col min="12331" max="12331" width="9.5" style="3" customWidth="1"/>
    <col min="12332" max="12332" width="8.125" style="3" customWidth="1"/>
    <col min="12333" max="12333" width="8.625" style="3" customWidth="1"/>
    <col min="12334" max="12334" width="8.125" style="3" customWidth="1"/>
    <col min="12335" max="12335" width="12.125" style="3" customWidth="1"/>
    <col min="12336" max="12336" width="8.125" style="3" customWidth="1"/>
    <col min="12337" max="12524" width="8.125" style="3"/>
    <col min="12525" max="12525" width="21.75" style="3" customWidth="1"/>
    <col min="12526" max="12531" width="10.5" style="3" customWidth="1"/>
    <col min="12532" max="12532" width="6.875" style="3" customWidth="1"/>
    <col min="12533" max="12538" width="10.5" style="3" customWidth="1"/>
    <col min="12539" max="12539" width="6.875" style="3" customWidth="1"/>
    <col min="12540" max="12545" width="10.5" style="3" customWidth="1"/>
    <col min="12546" max="12546" width="6.875" style="3" customWidth="1"/>
    <col min="12547" max="12552" width="10.5" style="3" customWidth="1"/>
    <col min="12553" max="12553" width="6.875" style="3" customWidth="1"/>
    <col min="12554" max="12559" width="10.5" style="3" customWidth="1"/>
    <col min="12560" max="12560" width="6.875" style="3" customWidth="1"/>
    <col min="12561" max="12566" width="10.5" style="3" customWidth="1"/>
    <col min="12567" max="12567" width="6.875" style="3" customWidth="1"/>
    <col min="12568" max="12573" width="10.5" style="3" customWidth="1"/>
    <col min="12574" max="12574" width="6.875" style="3" customWidth="1"/>
    <col min="12575" max="12580" width="10.5" style="3" customWidth="1"/>
    <col min="12581" max="12581" width="6.875" style="3" customWidth="1"/>
    <col min="12582" max="12582" width="10.5" style="3" customWidth="1"/>
    <col min="12583" max="12583" width="10.875" style="3" customWidth="1"/>
    <col min="12584" max="12584" width="12.5" style="3" customWidth="1"/>
    <col min="12585" max="12585" width="10.5" style="3" customWidth="1"/>
    <col min="12586" max="12586" width="8.125" style="3" customWidth="1"/>
    <col min="12587" max="12587" width="9.5" style="3" customWidth="1"/>
    <col min="12588" max="12588" width="8.125" style="3" customWidth="1"/>
    <col min="12589" max="12589" width="8.625" style="3" customWidth="1"/>
    <col min="12590" max="12590" width="8.125" style="3" customWidth="1"/>
    <col min="12591" max="12591" width="12.125" style="3" customWidth="1"/>
    <col min="12592" max="12592" width="8.125" style="3" customWidth="1"/>
    <col min="12593" max="12780" width="8.125" style="3"/>
    <col min="12781" max="12781" width="21.75" style="3" customWidth="1"/>
    <col min="12782" max="12787" width="10.5" style="3" customWidth="1"/>
    <col min="12788" max="12788" width="6.875" style="3" customWidth="1"/>
    <col min="12789" max="12794" width="10.5" style="3" customWidth="1"/>
    <col min="12795" max="12795" width="6.875" style="3" customWidth="1"/>
    <col min="12796" max="12801" width="10.5" style="3" customWidth="1"/>
    <col min="12802" max="12802" width="6.875" style="3" customWidth="1"/>
    <col min="12803" max="12808" width="10.5" style="3" customWidth="1"/>
    <col min="12809" max="12809" width="6.875" style="3" customWidth="1"/>
    <col min="12810" max="12815" width="10.5" style="3" customWidth="1"/>
    <col min="12816" max="12816" width="6.875" style="3" customWidth="1"/>
    <col min="12817" max="12822" width="10.5" style="3" customWidth="1"/>
    <col min="12823" max="12823" width="6.875" style="3" customWidth="1"/>
    <col min="12824" max="12829" width="10.5" style="3" customWidth="1"/>
    <col min="12830" max="12830" width="6.875" style="3" customWidth="1"/>
    <col min="12831" max="12836" width="10.5" style="3" customWidth="1"/>
    <col min="12837" max="12837" width="6.875" style="3" customWidth="1"/>
    <col min="12838" max="12838" width="10.5" style="3" customWidth="1"/>
    <col min="12839" max="12839" width="10.875" style="3" customWidth="1"/>
    <col min="12840" max="12840" width="12.5" style="3" customWidth="1"/>
    <col min="12841" max="12841" width="10.5" style="3" customWidth="1"/>
    <col min="12842" max="12842" width="8.125" style="3" customWidth="1"/>
    <col min="12843" max="12843" width="9.5" style="3" customWidth="1"/>
    <col min="12844" max="12844" width="8.125" style="3" customWidth="1"/>
    <col min="12845" max="12845" width="8.625" style="3" customWidth="1"/>
    <col min="12846" max="12846" width="8.125" style="3" customWidth="1"/>
    <col min="12847" max="12847" width="12.125" style="3" customWidth="1"/>
    <col min="12848" max="12848" width="8.125" style="3" customWidth="1"/>
    <col min="12849" max="13036" width="8.125" style="3"/>
    <col min="13037" max="13037" width="21.75" style="3" customWidth="1"/>
    <col min="13038" max="13043" width="10.5" style="3" customWidth="1"/>
    <col min="13044" max="13044" width="6.875" style="3" customWidth="1"/>
    <col min="13045" max="13050" width="10.5" style="3" customWidth="1"/>
    <col min="13051" max="13051" width="6.875" style="3" customWidth="1"/>
    <col min="13052" max="13057" width="10.5" style="3" customWidth="1"/>
    <col min="13058" max="13058" width="6.875" style="3" customWidth="1"/>
    <col min="13059" max="13064" width="10.5" style="3" customWidth="1"/>
    <col min="13065" max="13065" width="6.875" style="3" customWidth="1"/>
    <col min="13066" max="13071" width="10.5" style="3" customWidth="1"/>
    <col min="13072" max="13072" width="6.875" style="3" customWidth="1"/>
    <col min="13073" max="13078" width="10.5" style="3" customWidth="1"/>
    <col min="13079" max="13079" width="6.875" style="3" customWidth="1"/>
    <col min="13080" max="13085" width="10.5" style="3" customWidth="1"/>
    <col min="13086" max="13086" width="6.875" style="3" customWidth="1"/>
    <col min="13087" max="13092" width="10.5" style="3" customWidth="1"/>
    <col min="13093" max="13093" width="6.875" style="3" customWidth="1"/>
    <col min="13094" max="13094" width="10.5" style="3" customWidth="1"/>
    <col min="13095" max="13095" width="10.875" style="3" customWidth="1"/>
    <col min="13096" max="13096" width="12.5" style="3" customWidth="1"/>
    <col min="13097" max="13097" width="10.5" style="3" customWidth="1"/>
    <col min="13098" max="13098" width="8.125" style="3" customWidth="1"/>
    <col min="13099" max="13099" width="9.5" style="3" customWidth="1"/>
    <col min="13100" max="13100" width="8.125" style="3" customWidth="1"/>
    <col min="13101" max="13101" width="8.625" style="3" customWidth="1"/>
    <col min="13102" max="13102" width="8.125" style="3" customWidth="1"/>
    <col min="13103" max="13103" width="12.125" style="3" customWidth="1"/>
    <col min="13104" max="13104" width="8.125" style="3" customWidth="1"/>
    <col min="13105" max="13292" width="8.125" style="3"/>
    <col min="13293" max="13293" width="21.75" style="3" customWidth="1"/>
    <col min="13294" max="13299" width="10.5" style="3" customWidth="1"/>
    <col min="13300" max="13300" width="6.875" style="3" customWidth="1"/>
    <col min="13301" max="13306" width="10.5" style="3" customWidth="1"/>
    <col min="13307" max="13307" width="6.875" style="3" customWidth="1"/>
    <col min="13308" max="13313" width="10.5" style="3" customWidth="1"/>
    <col min="13314" max="13314" width="6.875" style="3" customWidth="1"/>
    <col min="13315" max="13320" width="10.5" style="3" customWidth="1"/>
    <col min="13321" max="13321" width="6.875" style="3" customWidth="1"/>
    <col min="13322" max="13327" width="10.5" style="3" customWidth="1"/>
    <col min="13328" max="13328" width="6.875" style="3" customWidth="1"/>
    <col min="13329" max="13334" width="10.5" style="3" customWidth="1"/>
    <col min="13335" max="13335" width="6.875" style="3" customWidth="1"/>
    <col min="13336" max="13341" width="10.5" style="3" customWidth="1"/>
    <col min="13342" max="13342" width="6.875" style="3" customWidth="1"/>
    <col min="13343" max="13348" width="10.5" style="3" customWidth="1"/>
    <col min="13349" max="13349" width="6.875" style="3" customWidth="1"/>
    <col min="13350" max="13350" width="10.5" style="3" customWidth="1"/>
    <col min="13351" max="13351" width="10.875" style="3" customWidth="1"/>
    <col min="13352" max="13352" width="12.5" style="3" customWidth="1"/>
    <col min="13353" max="13353" width="10.5" style="3" customWidth="1"/>
    <col min="13354" max="13354" width="8.125" style="3" customWidth="1"/>
    <col min="13355" max="13355" width="9.5" style="3" customWidth="1"/>
    <col min="13356" max="13356" width="8.125" style="3" customWidth="1"/>
    <col min="13357" max="13357" width="8.625" style="3" customWidth="1"/>
    <col min="13358" max="13358" width="8.125" style="3" customWidth="1"/>
    <col min="13359" max="13359" width="12.125" style="3" customWidth="1"/>
    <col min="13360" max="13360" width="8.125" style="3" customWidth="1"/>
    <col min="13361" max="13548" width="8.125" style="3"/>
    <col min="13549" max="13549" width="21.75" style="3" customWidth="1"/>
    <col min="13550" max="13555" width="10.5" style="3" customWidth="1"/>
    <col min="13556" max="13556" width="6.875" style="3" customWidth="1"/>
    <col min="13557" max="13562" width="10.5" style="3" customWidth="1"/>
    <col min="13563" max="13563" width="6.875" style="3" customWidth="1"/>
    <col min="13564" max="13569" width="10.5" style="3" customWidth="1"/>
    <col min="13570" max="13570" width="6.875" style="3" customWidth="1"/>
    <col min="13571" max="13576" width="10.5" style="3" customWidth="1"/>
    <col min="13577" max="13577" width="6.875" style="3" customWidth="1"/>
    <col min="13578" max="13583" width="10.5" style="3" customWidth="1"/>
    <col min="13584" max="13584" width="6.875" style="3" customWidth="1"/>
    <col min="13585" max="13590" width="10.5" style="3" customWidth="1"/>
    <col min="13591" max="13591" width="6.875" style="3" customWidth="1"/>
    <col min="13592" max="13597" width="10.5" style="3" customWidth="1"/>
    <col min="13598" max="13598" width="6.875" style="3" customWidth="1"/>
    <col min="13599" max="13604" width="10.5" style="3" customWidth="1"/>
    <col min="13605" max="13605" width="6.875" style="3" customWidth="1"/>
    <col min="13606" max="13606" width="10.5" style="3" customWidth="1"/>
    <col min="13607" max="13607" width="10.875" style="3" customWidth="1"/>
    <col min="13608" max="13608" width="12.5" style="3" customWidth="1"/>
    <col min="13609" max="13609" width="10.5" style="3" customWidth="1"/>
    <col min="13610" max="13610" width="8.125" style="3" customWidth="1"/>
    <col min="13611" max="13611" width="9.5" style="3" customWidth="1"/>
    <col min="13612" max="13612" width="8.125" style="3" customWidth="1"/>
    <col min="13613" max="13613" width="8.625" style="3" customWidth="1"/>
    <col min="13614" max="13614" width="8.125" style="3" customWidth="1"/>
    <col min="13615" max="13615" width="12.125" style="3" customWidth="1"/>
    <col min="13616" max="13616" width="8.125" style="3" customWidth="1"/>
    <col min="13617" max="13804" width="8.125" style="3"/>
    <col min="13805" max="13805" width="21.75" style="3" customWidth="1"/>
    <col min="13806" max="13811" width="10.5" style="3" customWidth="1"/>
    <col min="13812" max="13812" width="6.875" style="3" customWidth="1"/>
    <col min="13813" max="13818" width="10.5" style="3" customWidth="1"/>
    <col min="13819" max="13819" width="6.875" style="3" customWidth="1"/>
    <col min="13820" max="13825" width="10.5" style="3" customWidth="1"/>
    <col min="13826" max="13826" width="6.875" style="3" customWidth="1"/>
    <col min="13827" max="13832" width="10.5" style="3" customWidth="1"/>
    <col min="13833" max="13833" width="6.875" style="3" customWidth="1"/>
    <col min="13834" max="13839" width="10.5" style="3" customWidth="1"/>
    <col min="13840" max="13840" width="6.875" style="3" customWidth="1"/>
    <col min="13841" max="13846" width="10.5" style="3" customWidth="1"/>
    <col min="13847" max="13847" width="6.875" style="3" customWidth="1"/>
    <col min="13848" max="13853" width="10.5" style="3" customWidth="1"/>
    <col min="13854" max="13854" width="6.875" style="3" customWidth="1"/>
    <col min="13855" max="13860" width="10.5" style="3" customWidth="1"/>
    <col min="13861" max="13861" width="6.875" style="3" customWidth="1"/>
    <col min="13862" max="13862" width="10.5" style="3" customWidth="1"/>
    <col min="13863" max="13863" width="10.875" style="3" customWidth="1"/>
    <col min="13864" max="13864" width="12.5" style="3" customWidth="1"/>
    <col min="13865" max="13865" width="10.5" style="3" customWidth="1"/>
    <col min="13866" max="13866" width="8.125" style="3" customWidth="1"/>
    <col min="13867" max="13867" width="9.5" style="3" customWidth="1"/>
    <col min="13868" max="13868" width="8.125" style="3" customWidth="1"/>
    <col min="13869" max="13869" width="8.625" style="3" customWidth="1"/>
    <col min="13870" max="13870" width="8.125" style="3" customWidth="1"/>
    <col min="13871" max="13871" width="12.125" style="3" customWidth="1"/>
    <col min="13872" max="13872" width="8.125" style="3" customWidth="1"/>
    <col min="13873" max="14060" width="8.125" style="3"/>
    <col min="14061" max="14061" width="21.75" style="3" customWidth="1"/>
    <col min="14062" max="14067" width="10.5" style="3" customWidth="1"/>
    <col min="14068" max="14068" width="6.875" style="3" customWidth="1"/>
    <col min="14069" max="14074" width="10.5" style="3" customWidth="1"/>
    <col min="14075" max="14075" width="6.875" style="3" customWidth="1"/>
    <col min="14076" max="14081" width="10.5" style="3" customWidth="1"/>
    <col min="14082" max="14082" width="6.875" style="3" customWidth="1"/>
    <col min="14083" max="14088" width="10.5" style="3" customWidth="1"/>
    <col min="14089" max="14089" width="6.875" style="3" customWidth="1"/>
    <col min="14090" max="14095" width="10.5" style="3" customWidth="1"/>
    <col min="14096" max="14096" width="6.875" style="3" customWidth="1"/>
    <col min="14097" max="14102" width="10.5" style="3" customWidth="1"/>
    <col min="14103" max="14103" width="6.875" style="3" customWidth="1"/>
    <col min="14104" max="14109" width="10.5" style="3" customWidth="1"/>
    <col min="14110" max="14110" width="6.875" style="3" customWidth="1"/>
    <col min="14111" max="14116" width="10.5" style="3" customWidth="1"/>
    <col min="14117" max="14117" width="6.875" style="3" customWidth="1"/>
    <col min="14118" max="14118" width="10.5" style="3" customWidth="1"/>
    <col min="14119" max="14119" width="10.875" style="3" customWidth="1"/>
    <col min="14120" max="14120" width="12.5" style="3" customWidth="1"/>
    <col min="14121" max="14121" width="10.5" style="3" customWidth="1"/>
    <col min="14122" max="14122" width="8.125" style="3" customWidth="1"/>
    <col min="14123" max="14123" width="9.5" style="3" customWidth="1"/>
    <col min="14124" max="14124" width="8.125" style="3" customWidth="1"/>
    <col min="14125" max="14125" width="8.625" style="3" customWidth="1"/>
    <col min="14126" max="14126" width="8.125" style="3" customWidth="1"/>
    <col min="14127" max="14127" width="12.125" style="3" customWidth="1"/>
    <col min="14128" max="14128" width="8.125" style="3" customWidth="1"/>
    <col min="14129" max="14316" width="8.125" style="3"/>
    <col min="14317" max="14317" width="21.75" style="3" customWidth="1"/>
    <col min="14318" max="14323" width="10.5" style="3" customWidth="1"/>
    <col min="14324" max="14324" width="6.875" style="3" customWidth="1"/>
    <col min="14325" max="14330" width="10.5" style="3" customWidth="1"/>
    <col min="14331" max="14331" width="6.875" style="3" customWidth="1"/>
    <col min="14332" max="14337" width="10.5" style="3" customWidth="1"/>
    <col min="14338" max="14338" width="6.875" style="3" customWidth="1"/>
    <col min="14339" max="14344" width="10.5" style="3" customWidth="1"/>
    <col min="14345" max="14345" width="6.875" style="3" customWidth="1"/>
    <col min="14346" max="14351" width="10.5" style="3" customWidth="1"/>
    <col min="14352" max="14352" width="6.875" style="3" customWidth="1"/>
    <col min="14353" max="14358" width="10.5" style="3" customWidth="1"/>
    <col min="14359" max="14359" width="6.875" style="3" customWidth="1"/>
    <col min="14360" max="14365" width="10.5" style="3" customWidth="1"/>
    <col min="14366" max="14366" width="6.875" style="3" customWidth="1"/>
    <col min="14367" max="14372" width="10.5" style="3" customWidth="1"/>
    <col min="14373" max="14373" width="6.875" style="3" customWidth="1"/>
    <col min="14374" max="14374" width="10.5" style="3" customWidth="1"/>
    <col min="14375" max="14375" width="10.875" style="3" customWidth="1"/>
    <col min="14376" max="14376" width="12.5" style="3" customWidth="1"/>
    <col min="14377" max="14377" width="10.5" style="3" customWidth="1"/>
    <col min="14378" max="14378" width="8.125" style="3" customWidth="1"/>
    <col min="14379" max="14379" width="9.5" style="3" customWidth="1"/>
    <col min="14380" max="14380" width="8.125" style="3" customWidth="1"/>
    <col min="14381" max="14381" width="8.625" style="3" customWidth="1"/>
    <col min="14382" max="14382" width="8.125" style="3" customWidth="1"/>
    <col min="14383" max="14383" width="12.125" style="3" customWidth="1"/>
    <col min="14384" max="14384" width="8.125" style="3" customWidth="1"/>
    <col min="14385" max="14572" width="8.125" style="3"/>
    <col min="14573" max="14573" width="21.75" style="3" customWidth="1"/>
    <col min="14574" max="14579" width="10.5" style="3" customWidth="1"/>
    <col min="14580" max="14580" width="6.875" style="3" customWidth="1"/>
    <col min="14581" max="14586" width="10.5" style="3" customWidth="1"/>
    <col min="14587" max="14587" width="6.875" style="3" customWidth="1"/>
    <col min="14588" max="14593" width="10.5" style="3" customWidth="1"/>
    <col min="14594" max="14594" width="6.875" style="3" customWidth="1"/>
    <col min="14595" max="14600" width="10.5" style="3" customWidth="1"/>
    <col min="14601" max="14601" width="6.875" style="3" customWidth="1"/>
    <col min="14602" max="14607" width="10.5" style="3" customWidth="1"/>
    <col min="14608" max="14608" width="6.875" style="3" customWidth="1"/>
    <col min="14609" max="14614" width="10.5" style="3" customWidth="1"/>
    <col min="14615" max="14615" width="6.875" style="3" customWidth="1"/>
    <col min="14616" max="14621" width="10.5" style="3" customWidth="1"/>
    <col min="14622" max="14622" width="6.875" style="3" customWidth="1"/>
    <col min="14623" max="14628" width="10.5" style="3" customWidth="1"/>
    <col min="14629" max="14629" width="6.875" style="3" customWidth="1"/>
    <col min="14630" max="14630" width="10.5" style="3" customWidth="1"/>
    <col min="14631" max="14631" width="10.875" style="3" customWidth="1"/>
    <col min="14632" max="14632" width="12.5" style="3" customWidth="1"/>
    <col min="14633" max="14633" width="10.5" style="3" customWidth="1"/>
    <col min="14634" max="14634" width="8.125" style="3" customWidth="1"/>
    <col min="14635" max="14635" width="9.5" style="3" customWidth="1"/>
    <col min="14636" max="14636" width="8.125" style="3" customWidth="1"/>
    <col min="14637" max="14637" width="8.625" style="3" customWidth="1"/>
    <col min="14638" max="14638" width="8.125" style="3" customWidth="1"/>
    <col min="14639" max="14639" width="12.125" style="3" customWidth="1"/>
    <col min="14640" max="14640" width="8.125" style="3" customWidth="1"/>
    <col min="14641" max="14828" width="8.125" style="3"/>
    <col min="14829" max="14829" width="21.75" style="3" customWidth="1"/>
    <col min="14830" max="14835" width="10.5" style="3" customWidth="1"/>
    <col min="14836" max="14836" width="6.875" style="3" customWidth="1"/>
    <col min="14837" max="14842" width="10.5" style="3" customWidth="1"/>
    <col min="14843" max="14843" width="6.875" style="3" customWidth="1"/>
    <col min="14844" max="14849" width="10.5" style="3" customWidth="1"/>
    <col min="14850" max="14850" width="6.875" style="3" customWidth="1"/>
    <col min="14851" max="14856" width="10.5" style="3" customWidth="1"/>
    <col min="14857" max="14857" width="6.875" style="3" customWidth="1"/>
    <col min="14858" max="14863" width="10.5" style="3" customWidth="1"/>
    <col min="14864" max="14864" width="6.875" style="3" customWidth="1"/>
    <col min="14865" max="14870" width="10.5" style="3" customWidth="1"/>
    <col min="14871" max="14871" width="6.875" style="3" customWidth="1"/>
    <col min="14872" max="14877" width="10.5" style="3" customWidth="1"/>
    <col min="14878" max="14878" width="6.875" style="3" customWidth="1"/>
    <col min="14879" max="14884" width="10.5" style="3" customWidth="1"/>
    <col min="14885" max="14885" width="6.875" style="3" customWidth="1"/>
    <col min="14886" max="14886" width="10.5" style="3" customWidth="1"/>
    <col min="14887" max="14887" width="10.875" style="3" customWidth="1"/>
    <col min="14888" max="14888" width="12.5" style="3" customWidth="1"/>
    <col min="14889" max="14889" width="10.5" style="3" customWidth="1"/>
    <col min="14890" max="14890" width="8.125" style="3" customWidth="1"/>
    <col min="14891" max="14891" width="9.5" style="3" customWidth="1"/>
    <col min="14892" max="14892" width="8.125" style="3" customWidth="1"/>
    <col min="14893" max="14893" width="8.625" style="3" customWidth="1"/>
    <col min="14894" max="14894" width="8.125" style="3" customWidth="1"/>
    <col min="14895" max="14895" width="12.125" style="3" customWidth="1"/>
    <col min="14896" max="14896" width="8.125" style="3" customWidth="1"/>
    <col min="14897" max="15084" width="8.125" style="3"/>
    <col min="15085" max="15085" width="21.75" style="3" customWidth="1"/>
    <col min="15086" max="15091" width="10.5" style="3" customWidth="1"/>
    <col min="15092" max="15092" width="6.875" style="3" customWidth="1"/>
    <col min="15093" max="15098" width="10.5" style="3" customWidth="1"/>
    <col min="15099" max="15099" width="6.875" style="3" customWidth="1"/>
    <col min="15100" max="15105" width="10.5" style="3" customWidth="1"/>
    <col min="15106" max="15106" width="6.875" style="3" customWidth="1"/>
    <col min="15107" max="15112" width="10.5" style="3" customWidth="1"/>
    <col min="15113" max="15113" width="6.875" style="3" customWidth="1"/>
    <col min="15114" max="15119" width="10.5" style="3" customWidth="1"/>
    <col min="15120" max="15120" width="6.875" style="3" customWidth="1"/>
    <col min="15121" max="15126" width="10.5" style="3" customWidth="1"/>
    <col min="15127" max="15127" width="6.875" style="3" customWidth="1"/>
    <col min="15128" max="15133" width="10.5" style="3" customWidth="1"/>
    <col min="15134" max="15134" width="6.875" style="3" customWidth="1"/>
    <col min="15135" max="15140" width="10.5" style="3" customWidth="1"/>
    <col min="15141" max="15141" width="6.875" style="3" customWidth="1"/>
    <col min="15142" max="15142" width="10.5" style="3" customWidth="1"/>
    <col min="15143" max="15143" width="10.875" style="3" customWidth="1"/>
    <col min="15144" max="15144" width="12.5" style="3" customWidth="1"/>
    <col min="15145" max="15145" width="10.5" style="3" customWidth="1"/>
    <col min="15146" max="15146" width="8.125" style="3" customWidth="1"/>
    <col min="15147" max="15147" width="9.5" style="3" customWidth="1"/>
    <col min="15148" max="15148" width="8.125" style="3" customWidth="1"/>
    <col min="15149" max="15149" width="8.625" style="3" customWidth="1"/>
    <col min="15150" max="15150" width="8.125" style="3" customWidth="1"/>
    <col min="15151" max="15151" width="12.125" style="3" customWidth="1"/>
    <col min="15152" max="15152" width="8.125" style="3" customWidth="1"/>
    <col min="15153" max="15340" width="8.125" style="3"/>
    <col min="15341" max="15341" width="21.75" style="3" customWidth="1"/>
    <col min="15342" max="15347" width="10.5" style="3" customWidth="1"/>
    <col min="15348" max="15348" width="6.875" style="3" customWidth="1"/>
    <col min="15349" max="15354" width="10.5" style="3" customWidth="1"/>
    <col min="15355" max="15355" width="6.875" style="3" customWidth="1"/>
    <col min="15356" max="15361" width="10.5" style="3" customWidth="1"/>
    <col min="15362" max="15362" width="6.875" style="3" customWidth="1"/>
    <col min="15363" max="15368" width="10.5" style="3" customWidth="1"/>
    <col min="15369" max="15369" width="6.875" style="3" customWidth="1"/>
    <col min="15370" max="15375" width="10.5" style="3" customWidth="1"/>
    <col min="15376" max="15376" width="6.875" style="3" customWidth="1"/>
    <col min="15377" max="15382" width="10.5" style="3" customWidth="1"/>
    <col min="15383" max="15383" width="6.875" style="3" customWidth="1"/>
    <col min="15384" max="15389" width="10.5" style="3" customWidth="1"/>
    <col min="15390" max="15390" width="6.875" style="3" customWidth="1"/>
    <col min="15391" max="15396" width="10.5" style="3" customWidth="1"/>
    <col min="15397" max="15397" width="6.875" style="3" customWidth="1"/>
    <col min="15398" max="15398" width="10.5" style="3" customWidth="1"/>
    <col min="15399" max="15399" width="10.875" style="3" customWidth="1"/>
    <col min="15400" max="15400" width="12.5" style="3" customWidth="1"/>
    <col min="15401" max="15401" width="10.5" style="3" customWidth="1"/>
    <col min="15402" max="15402" width="8.125" style="3" customWidth="1"/>
    <col min="15403" max="15403" width="9.5" style="3" customWidth="1"/>
    <col min="15404" max="15404" width="8.125" style="3" customWidth="1"/>
    <col min="15405" max="15405" width="8.625" style="3" customWidth="1"/>
    <col min="15406" max="15406" width="8.125" style="3" customWidth="1"/>
    <col min="15407" max="15407" width="12.125" style="3" customWidth="1"/>
    <col min="15408" max="15408" width="8.125" style="3" customWidth="1"/>
    <col min="15409" max="15596" width="8.125" style="3"/>
    <col min="15597" max="15597" width="21.75" style="3" customWidth="1"/>
    <col min="15598" max="15603" width="10.5" style="3" customWidth="1"/>
    <col min="15604" max="15604" width="6.875" style="3" customWidth="1"/>
    <col min="15605" max="15610" width="10.5" style="3" customWidth="1"/>
    <col min="15611" max="15611" width="6.875" style="3" customWidth="1"/>
    <col min="15612" max="15617" width="10.5" style="3" customWidth="1"/>
    <col min="15618" max="15618" width="6.875" style="3" customWidth="1"/>
    <col min="15619" max="15624" width="10.5" style="3" customWidth="1"/>
    <col min="15625" max="15625" width="6.875" style="3" customWidth="1"/>
    <col min="15626" max="15631" width="10.5" style="3" customWidth="1"/>
    <col min="15632" max="15632" width="6.875" style="3" customWidth="1"/>
    <col min="15633" max="15638" width="10.5" style="3" customWidth="1"/>
    <col min="15639" max="15639" width="6.875" style="3" customWidth="1"/>
    <col min="15640" max="15645" width="10.5" style="3" customWidth="1"/>
    <col min="15646" max="15646" width="6.875" style="3" customWidth="1"/>
    <col min="15647" max="15652" width="10.5" style="3" customWidth="1"/>
    <col min="15653" max="15653" width="6.875" style="3" customWidth="1"/>
    <col min="15654" max="15654" width="10.5" style="3" customWidth="1"/>
    <col min="15655" max="15655" width="10.875" style="3" customWidth="1"/>
    <col min="15656" max="15656" width="12.5" style="3" customWidth="1"/>
    <col min="15657" max="15657" width="10.5" style="3" customWidth="1"/>
    <col min="15658" max="15658" width="8.125" style="3" customWidth="1"/>
    <col min="15659" max="15659" width="9.5" style="3" customWidth="1"/>
    <col min="15660" max="15660" width="8.125" style="3" customWidth="1"/>
    <col min="15661" max="15661" width="8.625" style="3" customWidth="1"/>
    <col min="15662" max="15662" width="8.125" style="3" customWidth="1"/>
    <col min="15663" max="15663" width="12.125" style="3" customWidth="1"/>
    <col min="15664" max="15664" width="8.125" style="3" customWidth="1"/>
    <col min="15665" max="15852" width="8.125" style="3"/>
    <col min="15853" max="15853" width="21.75" style="3" customWidth="1"/>
    <col min="15854" max="15859" width="10.5" style="3" customWidth="1"/>
    <col min="15860" max="15860" width="6.875" style="3" customWidth="1"/>
    <col min="15861" max="15866" width="10.5" style="3" customWidth="1"/>
    <col min="15867" max="15867" width="6.875" style="3" customWidth="1"/>
    <col min="15868" max="15873" width="10.5" style="3" customWidth="1"/>
    <col min="15874" max="15874" width="6.875" style="3" customWidth="1"/>
    <col min="15875" max="15880" width="10.5" style="3" customWidth="1"/>
    <col min="15881" max="15881" width="6.875" style="3" customWidth="1"/>
    <col min="15882" max="15887" width="10.5" style="3" customWidth="1"/>
    <col min="15888" max="15888" width="6.875" style="3" customWidth="1"/>
    <col min="15889" max="15894" width="10.5" style="3" customWidth="1"/>
    <col min="15895" max="15895" width="6.875" style="3" customWidth="1"/>
    <col min="15896" max="15901" width="10.5" style="3" customWidth="1"/>
    <col min="15902" max="15902" width="6.875" style="3" customWidth="1"/>
    <col min="15903" max="15908" width="10.5" style="3" customWidth="1"/>
    <col min="15909" max="15909" width="6.875" style="3" customWidth="1"/>
    <col min="15910" max="15910" width="10.5" style="3" customWidth="1"/>
    <col min="15911" max="15911" width="10.875" style="3" customWidth="1"/>
    <col min="15912" max="15912" width="12.5" style="3" customWidth="1"/>
    <col min="15913" max="15913" width="10.5" style="3" customWidth="1"/>
    <col min="15914" max="15914" width="8.125" style="3" customWidth="1"/>
    <col min="15915" max="15915" width="9.5" style="3" customWidth="1"/>
    <col min="15916" max="15916" width="8.125" style="3" customWidth="1"/>
    <col min="15917" max="15917" width="8.625" style="3" customWidth="1"/>
    <col min="15918" max="15918" width="8.125" style="3" customWidth="1"/>
    <col min="15919" max="15919" width="12.125" style="3" customWidth="1"/>
    <col min="15920" max="15920" width="8.125" style="3" customWidth="1"/>
    <col min="15921" max="16108" width="8.125" style="3"/>
    <col min="16109" max="16109" width="21.75" style="3" customWidth="1"/>
    <col min="16110" max="16115" width="10.5" style="3" customWidth="1"/>
    <col min="16116" max="16116" width="6.875" style="3" customWidth="1"/>
    <col min="16117" max="16122" width="10.5" style="3" customWidth="1"/>
    <col min="16123" max="16123" width="6.875" style="3" customWidth="1"/>
    <col min="16124" max="16129" width="10.5" style="3" customWidth="1"/>
    <col min="16130" max="16130" width="6.875" style="3" customWidth="1"/>
    <col min="16131" max="16136" width="10.5" style="3" customWidth="1"/>
    <col min="16137" max="16137" width="6.875" style="3" customWidth="1"/>
    <col min="16138" max="16143" width="10.5" style="3" customWidth="1"/>
    <col min="16144" max="16144" width="6.875" style="3" customWidth="1"/>
    <col min="16145" max="16150" width="10.5" style="3" customWidth="1"/>
    <col min="16151" max="16151" width="6.875" style="3" customWidth="1"/>
    <col min="16152" max="16157" width="10.5" style="3" customWidth="1"/>
    <col min="16158" max="16158" width="6.875" style="3" customWidth="1"/>
    <col min="16159" max="16164" width="10.5" style="3" customWidth="1"/>
    <col min="16165" max="16165" width="6.875" style="3" customWidth="1"/>
    <col min="16166" max="16166" width="10.5" style="3" customWidth="1"/>
    <col min="16167" max="16167" width="10.875" style="3" customWidth="1"/>
    <col min="16168" max="16168" width="12.5" style="3" customWidth="1"/>
    <col min="16169" max="16169" width="10.5" style="3" customWidth="1"/>
    <col min="16170" max="16170" width="8.125" style="3" customWidth="1"/>
    <col min="16171" max="16171" width="9.5" style="3" customWidth="1"/>
    <col min="16172" max="16172" width="8.125" style="3" customWidth="1"/>
    <col min="16173" max="16173" width="8.625" style="3" customWidth="1"/>
    <col min="16174" max="16174" width="8.125" style="3" customWidth="1"/>
    <col min="16175" max="16175" width="12.125" style="3" customWidth="1"/>
    <col min="16176" max="16176" width="8.125" style="3" customWidth="1"/>
    <col min="16177" max="16384" width="8.125" style="3"/>
  </cols>
  <sheetData>
    <row r="1" spans="1:57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W1" s="2"/>
      <c r="X1" s="2"/>
      <c r="Y1" s="2"/>
      <c r="Z1" s="2"/>
      <c r="AA1" s="2"/>
      <c r="AB1" s="2"/>
      <c r="AC1" s="2"/>
      <c r="AR1" s="2"/>
      <c r="AS1" s="2"/>
      <c r="AT1" s="2"/>
      <c r="AU1" s="2"/>
      <c r="AV1" s="2"/>
      <c r="AW1" s="2"/>
      <c r="AX1" s="2"/>
    </row>
    <row r="2" spans="1:57" x14ac:dyDescent="0.15">
      <c r="A2" s="2"/>
      <c r="B2" s="2"/>
      <c r="C2" s="2"/>
      <c r="D2" s="2"/>
      <c r="E2" s="2"/>
      <c r="F2" s="2"/>
      <c r="G2" s="2"/>
      <c r="H2" s="2"/>
      <c r="W2" s="2"/>
      <c r="X2" s="2"/>
      <c r="Y2" s="2"/>
      <c r="Z2" s="2"/>
      <c r="AA2" s="2"/>
      <c r="AB2" s="2"/>
      <c r="AC2" s="2"/>
      <c r="AR2" s="2"/>
      <c r="AS2" s="2"/>
      <c r="AT2" s="2"/>
      <c r="AU2" s="2"/>
      <c r="AV2" s="2"/>
      <c r="AW2" s="2"/>
      <c r="AX2" s="2"/>
    </row>
    <row r="3" spans="1:57" ht="14.25" x14ac:dyDescent="0.15">
      <c r="A3" s="4" t="s">
        <v>1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5"/>
      <c r="X3" s="5"/>
      <c r="Y3" s="5"/>
      <c r="Z3" s="5"/>
      <c r="AA3" s="5"/>
      <c r="AB3" s="5"/>
      <c r="AC3" s="5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5"/>
      <c r="AS3" s="5"/>
      <c r="AT3" s="5"/>
      <c r="AU3" s="5"/>
      <c r="AV3" s="5"/>
      <c r="AW3" s="5"/>
      <c r="AX3" s="5"/>
      <c r="AY3" s="6"/>
      <c r="AZ3" s="6"/>
      <c r="BA3" s="6"/>
      <c r="BB3" s="6"/>
      <c r="BC3" s="6"/>
      <c r="BD3" s="6"/>
      <c r="BE3" s="6"/>
    </row>
    <row r="4" spans="1:57" x14ac:dyDescent="0.15">
      <c r="A4" s="5"/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O4" s="7" t="s">
        <v>2</v>
      </c>
      <c r="P4" s="6"/>
      <c r="Q4" s="6"/>
      <c r="R4" s="6"/>
      <c r="S4" s="6"/>
      <c r="T4" s="6"/>
      <c r="U4" s="6"/>
      <c r="W4" s="5"/>
      <c r="X4" s="5"/>
      <c r="Y4" s="5"/>
      <c r="Z4" s="5"/>
      <c r="AA4" s="5"/>
      <c r="AB4" s="5"/>
      <c r="AC4" s="8" t="s">
        <v>2</v>
      </c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8" t="s">
        <v>2</v>
      </c>
      <c r="AR4" s="5"/>
      <c r="AS4" s="5"/>
      <c r="AT4" s="5"/>
      <c r="AU4" s="5"/>
      <c r="AV4" s="5"/>
      <c r="AW4" s="5"/>
      <c r="AX4" s="5"/>
      <c r="AY4" s="6"/>
      <c r="AZ4" s="6"/>
      <c r="BA4" s="6"/>
      <c r="BB4" s="6"/>
      <c r="BC4" s="6"/>
      <c r="BD4" s="6"/>
      <c r="BE4" s="8" t="s">
        <v>2</v>
      </c>
    </row>
    <row r="5" spans="1:57" x14ac:dyDescent="0.15">
      <c r="A5" s="10"/>
      <c r="B5" s="326" t="s">
        <v>221</v>
      </c>
      <c r="C5" s="316"/>
      <c r="D5" s="316"/>
      <c r="E5" s="316"/>
      <c r="F5" s="316"/>
      <c r="G5" s="316"/>
      <c r="H5" s="317"/>
      <c r="I5" s="326" t="s">
        <v>222</v>
      </c>
      <c r="J5" s="316"/>
      <c r="K5" s="316"/>
      <c r="L5" s="316"/>
      <c r="M5" s="316"/>
      <c r="N5" s="316"/>
      <c r="O5" s="317"/>
      <c r="P5" s="326" t="s">
        <v>225</v>
      </c>
      <c r="Q5" s="316"/>
      <c r="R5" s="316"/>
      <c r="S5" s="316"/>
      <c r="T5" s="316"/>
      <c r="U5" s="316"/>
      <c r="V5" s="317"/>
      <c r="W5" s="326" t="s">
        <v>226</v>
      </c>
      <c r="X5" s="316"/>
      <c r="Y5" s="316"/>
      <c r="Z5" s="316"/>
      <c r="AA5" s="316"/>
      <c r="AB5" s="316"/>
      <c r="AC5" s="317"/>
      <c r="AD5" s="326" t="s">
        <v>228</v>
      </c>
      <c r="AE5" s="318"/>
      <c r="AF5" s="318"/>
      <c r="AG5" s="318"/>
      <c r="AH5" s="318"/>
      <c r="AI5" s="318"/>
      <c r="AJ5" s="319"/>
      <c r="AK5" s="326" t="s">
        <v>230</v>
      </c>
      <c r="AL5" s="316"/>
      <c r="AM5" s="316"/>
      <c r="AN5" s="316"/>
      <c r="AO5" s="316"/>
      <c r="AP5" s="316"/>
      <c r="AQ5" s="317"/>
      <c r="AR5" s="316" t="s">
        <v>229</v>
      </c>
      <c r="AS5" s="316"/>
      <c r="AT5" s="316"/>
      <c r="AU5" s="316"/>
      <c r="AV5" s="316"/>
      <c r="AW5" s="316"/>
      <c r="AX5" s="11"/>
      <c r="AY5" s="316" t="s">
        <v>227</v>
      </c>
      <c r="AZ5" s="316"/>
      <c r="BA5" s="316"/>
      <c r="BB5" s="316"/>
      <c r="BC5" s="316"/>
      <c r="BD5" s="316"/>
      <c r="BE5" s="317"/>
    </row>
    <row r="6" spans="1:57" x14ac:dyDescent="0.15">
      <c r="A6" s="12"/>
      <c r="B6" s="13" t="s">
        <v>4</v>
      </c>
      <c r="C6" s="13" t="s">
        <v>5</v>
      </c>
      <c r="D6" s="13" t="s">
        <v>213</v>
      </c>
      <c r="E6" s="13" t="s">
        <v>216</v>
      </c>
      <c r="F6" s="13" t="s">
        <v>220</v>
      </c>
      <c r="G6" s="14"/>
      <c r="H6" s="15"/>
      <c r="I6" s="13" t="s">
        <v>4</v>
      </c>
      <c r="J6" s="13" t="s">
        <v>5</v>
      </c>
      <c r="K6" s="13" t="s">
        <v>213</v>
      </c>
      <c r="L6" s="13" t="s">
        <v>216</v>
      </c>
      <c r="M6" s="13" t="s">
        <v>220</v>
      </c>
      <c r="N6" s="14"/>
      <c r="O6" s="15"/>
      <c r="P6" s="13" t="s">
        <v>4</v>
      </c>
      <c r="Q6" s="13" t="s">
        <v>5</v>
      </c>
      <c r="R6" s="13" t="s">
        <v>213</v>
      </c>
      <c r="S6" s="13" t="s">
        <v>216</v>
      </c>
      <c r="T6" s="13" t="s">
        <v>220</v>
      </c>
      <c r="U6" s="14"/>
      <c r="V6" s="15"/>
      <c r="W6" s="13" t="s">
        <v>4</v>
      </c>
      <c r="X6" s="13" t="s">
        <v>5</v>
      </c>
      <c r="Y6" s="13" t="s">
        <v>213</v>
      </c>
      <c r="Z6" s="13" t="s">
        <v>216</v>
      </c>
      <c r="AA6" s="13" t="s">
        <v>220</v>
      </c>
      <c r="AB6" s="14"/>
      <c r="AC6" s="15"/>
      <c r="AD6" s="13" t="s">
        <v>4</v>
      </c>
      <c r="AE6" s="13" t="s">
        <v>5</v>
      </c>
      <c r="AF6" s="13" t="s">
        <v>213</v>
      </c>
      <c r="AG6" s="13" t="s">
        <v>216</v>
      </c>
      <c r="AH6" s="13" t="s">
        <v>220</v>
      </c>
      <c r="AI6" s="14"/>
      <c r="AJ6" s="15"/>
      <c r="AK6" s="13" t="s">
        <v>4</v>
      </c>
      <c r="AL6" s="13" t="s">
        <v>5</v>
      </c>
      <c r="AM6" s="13" t="s">
        <v>213</v>
      </c>
      <c r="AN6" s="13" t="s">
        <v>216</v>
      </c>
      <c r="AO6" s="13" t="s">
        <v>220</v>
      </c>
      <c r="AP6" s="14"/>
      <c r="AQ6" s="15"/>
      <c r="AR6" s="13" t="s">
        <v>4</v>
      </c>
      <c r="AS6" s="13" t="s">
        <v>5</v>
      </c>
      <c r="AT6" s="13" t="s">
        <v>213</v>
      </c>
      <c r="AU6" s="13" t="s">
        <v>216</v>
      </c>
      <c r="AV6" s="13" t="s">
        <v>220</v>
      </c>
      <c r="AW6" s="14"/>
      <c r="AX6" s="15"/>
      <c r="AY6" s="13" t="s">
        <v>4</v>
      </c>
      <c r="AZ6" s="13" t="s">
        <v>5</v>
      </c>
      <c r="BA6" s="13" t="s">
        <v>213</v>
      </c>
      <c r="BB6" s="13" t="s">
        <v>216</v>
      </c>
      <c r="BC6" s="13" t="s">
        <v>220</v>
      </c>
      <c r="BD6" s="14"/>
      <c r="BE6" s="15"/>
    </row>
    <row r="7" spans="1:57" x14ac:dyDescent="0.15">
      <c r="A7" s="16"/>
      <c r="B7" s="17"/>
      <c r="C7" s="17"/>
      <c r="D7" s="17"/>
      <c r="E7" s="17" t="s">
        <v>6</v>
      </c>
      <c r="F7" s="17" t="s">
        <v>214</v>
      </c>
      <c r="G7" s="18" t="s">
        <v>8</v>
      </c>
      <c r="H7" s="19" t="s">
        <v>9</v>
      </c>
      <c r="I7" s="305"/>
      <c r="J7" s="305"/>
      <c r="K7" s="305"/>
      <c r="L7" s="305" t="s">
        <v>6</v>
      </c>
      <c r="M7" s="305" t="s">
        <v>214</v>
      </c>
      <c r="N7" s="306" t="s">
        <v>8</v>
      </c>
      <c r="O7" s="307" t="s">
        <v>9</v>
      </c>
      <c r="P7" s="305"/>
      <c r="Q7" s="305"/>
      <c r="R7" s="305" t="s">
        <v>215</v>
      </c>
      <c r="S7" s="305" t="s">
        <v>214</v>
      </c>
      <c r="T7" s="305"/>
      <c r="U7" s="306" t="s">
        <v>8</v>
      </c>
      <c r="V7" s="307" t="s">
        <v>9</v>
      </c>
      <c r="W7" s="305"/>
      <c r="X7" s="305"/>
      <c r="Y7" s="305"/>
      <c r="Z7" s="305" t="s">
        <v>6</v>
      </c>
      <c r="AA7" s="305" t="s">
        <v>7</v>
      </c>
      <c r="AB7" s="306" t="s">
        <v>8</v>
      </c>
      <c r="AC7" s="307" t="s">
        <v>9</v>
      </c>
      <c r="AD7" s="305"/>
      <c r="AE7" s="305"/>
      <c r="AF7" s="305"/>
      <c r="AG7" s="305" t="s">
        <v>6</v>
      </c>
      <c r="AH7" s="305" t="s">
        <v>7</v>
      </c>
      <c r="AI7" s="306" t="s">
        <v>8</v>
      </c>
      <c r="AJ7" s="307" t="s">
        <v>9</v>
      </c>
      <c r="AK7" s="305"/>
      <c r="AL7" s="305"/>
      <c r="AM7" s="305"/>
      <c r="AN7" s="305" t="s">
        <v>6</v>
      </c>
      <c r="AO7" s="305" t="s">
        <v>7</v>
      </c>
      <c r="AP7" s="306" t="s">
        <v>8</v>
      </c>
      <c r="AQ7" s="307" t="s">
        <v>9</v>
      </c>
      <c r="AR7" s="305"/>
      <c r="AS7" s="305"/>
      <c r="AT7" s="305"/>
      <c r="AU7" s="305" t="s">
        <v>6</v>
      </c>
      <c r="AV7" s="305" t="s">
        <v>7</v>
      </c>
      <c r="AW7" s="306" t="s">
        <v>8</v>
      </c>
      <c r="AX7" s="307" t="s">
        <v>9</v>
      </c>
      <c r="AY7" s="305"/>
      <c r="AZ7" s="305"/>
      <c r="BA7" s="305"/>
      <c r="BB7" s="305" t="s">
        <v>6</v>
      </c>
      <c r="BC7" s="305" t="s">
        <v>7</v>
      </c>
      <c r="BD7" s="306" t="s">
        <v>8</v>
      </c>
      <c r="BE7" s="307" t="s">
        <v>9</v>
      </c>
    </row>
    <row r="8" spans="1:57" x14ac:dyDescent="0.15">
      <c r="A8" s="20" t="s">
        <v>10</v>
      </c>
      <c r="B8" s="22">
        <f>SUM(B9,B13,B30)</f>
        <v>32309241</v>
      </c>
      <c r="C8" s="22">
        <f>SUM(C9,C13,C30)</f>
        <v>34583748</v>
      </c>
      <c r="D8" s="22">
        <v>34066135</v>
      </c>
      <c r="E8" s="22">
        <v>34328010</v>
      </c>
      <c r="F8" s="22">
        <v>33911302</v>
      </c>
      <c r="G8" s="293">
        <f t="shared" ref="G8:G35" si="0">F8-E8</f>
        <v>-416708</v>
      </c>
      <c r="H8" s="299">
        <f t="shared" ref="H8:H35" si="1">G8/E8*100</f>
        <v>-1.2139008349158602</v>
      </c>
      <c r="I8" s="293">
        <f>SUM(I9,I13,I30)</f>
        <v>37446</v>
      </c>
      <c r="J8" s="293">
        <f>SUM(J9,J13,J30)</f>
        <v>39541</v>
      </c>
      <c r="K8" s="293">
        <v>40962</v>
      </c>
      <c r="L8" s="293">
        <v>39666</v>
      </c>
      <c r="M8" s="293">
        <v>39428</v>
      </c>
      <c r="N8" s="293">
        <f t="shared" ref="N8:N35" si="2">M8-L8</f>
        <v>-238</v>
      </c>
      <c r="O8" s="299">
        <f t="shared" ref="O8:O35" si="3">N8/L8*100</f>
        <v>-0.60001008420309587</v>
      </c>
      <c r="P8" s="293">
        <f>SUM(P9,P13,P30)</f>
        <v>13537765</v>
      </c>
      <c r="Q8" s="293">
        <f>SUM(Q9,Q13,Q30)</f>
        <v>14436157</v>
      </c>
      <c r="R8" s="293">
        <v>16045913</v>
      </c>
      <c r="S8" s="293">
        <v>16021113</v>
      </c>
      <c r="T8" s="293">
        <v>13286706</v>
      </c>
      <c r="U8" s="293">
        <f t="shared" ref="U8:U35" si="4">T8-S8</f>
        <v>-2734407</v>
      </c>
      <c r="V8" s="299">
        <f t="shared" ref="V8:V25" si="5">U8/S8*100</f>
        <v>-17.067522087884907</v>
      </c>
      <c r="W8" s="293">
        <f>SUM(W9,W13,W30)</f>
        <v>201032</v>
      </c>
      <c r="X8" s="293">
        <f>SUM(X9,X13,X30)</f>
        <v>71824</v>
      </c>
      <c r="Y8" s="293">
        <v>0</v>
      </c>
      <c r="Z8" s="293">
        <v>0</v>
      </c>
      <c r="AA8" s="293">
        <v>0</v>
      </c>
      <c r="AB8" s="293">
        <f>Z8-Y8</f>
        <v>0</v>
      </c>
      <c r="AC8" s="299" t="e">
        <f>AB8/Y8*100</f>
        <v>#DIV/0!</v>
      </c>
      <c r="AD8" s="293">
        <f>SUM(AD9,AD13,AD30)</f>
        <v>23827060</v>
      </c>
      <c r="AE8" s="293">
        <f>SUM(AE9,AE13,AE30)</f>
        <v>34504383</v>
      </c>
      <c r="AF8" s="293">
        <v>33756804</v>
      </c>
      <c r="AG8" s="293">
        <v>33513253</v>
      </c>
      <c r="AH8" s="293">
        <v>34396456</v>
      </c>
      <c r="AI8" s="293">
        <f t="shared" ref="AI8:AI35" si="6">AH8-AG8</f>
        <v>883203</v>
      </c>
      <c r="AJ8" s="299">
        <f t="shared" ref="AJ8:AJ35" si="7">AI8/AG8*100</f>
        <v>2.6353842761847082</v>
      </c>
      <c r="AK8" s="293">
        <f>SUM(AK9,AK13,AK30)</f>
        <v>1054286</v>
      </c>
      <c r="AL8" s="293">
        <f>SUM(AL9,AL13,AL30)</f>
        <v>1068665</v>
      </c>
      <c r="AM8" s="293">
        <f>SUM(AM9,AM13,AM30)</f>
        <v>1078288</v>
      </c>
      <c r="AN8" s="293">
        <f>SUM(AN9,AN13,AN30)</f>
        <v>1067539</v>
      </c>
      <c r="AO8" s="293">
        <v>1022300</v>
      </c>
      <c r="AP8" s="293">
        <f t="shared" ref="AP8:AP35" si="8">AO8-AN8</f>
        <v>-45239</v>
      </c>
      <c r="AQ8" s="299">
        <f t="shared" ref="AQ8:AQ27" si="9">AP8/AN8*100</f>
        <v>-4.2376906136450287</v>
      </c>
      <c r="AR8" s="293">
        <f>SUM(AR9,AR13,AR30)</f>
        <v>111411</v>
      </c>
      <c r="AS8" s="293">
        <f>SUM(AS9,AS13,AS30)</f>
        <v>112422</v>
      </c>
      <c r="AT8" s="293">
        <v>119771</v>
      </c>
      <c r="AU8" s="293">
        <f>SUM(AU9,AU13,AU30)</f>
        <v>113321</v>
      </c>
      <c r="AV8" s="293">
        <f>SUM(AV9,AV13,AV30)</f>
        <v>104747</v>
      </c>
      <c r="AW8" s="293">
        <f t="shared" ref="AW8:AW35" si="10">AV8-AU8</f>
        <v>-8574</v>
      </c>
      <c r="AX8" s="299">
        <f t="shared" ref="AX8:AX35" si="11">AW8/AU8*100</f>
        <v>-7.5661174892561842</v>
      </c>
      <c r="AY8" s="294">
        <f t="shared" ref="AY8:AY35" si="12">B8+I8+P8+W8+AD8+AK8+AR8</f>
        <v>71078241</v>
      </c>
      <c r="AZ8" s="294">
        <f t="shared" ref="AZ8:AZ35" si="13">C8+J8+Q8+X8+AE8+AL8+AS8</f>
        <v>84816740</v>
      </c>
      <c r="BA8" s="294">
        <f t="shared" ref="BA8:BA35" si="14">D8+K8+R8+Y8+AF8+AM8+AT8</f>
        <v>85107873</v>
      </c>
      <c r="BB8" s="294">
        <f t="shared" ref="BB8:BB35" si="15">E8+L8+S8+Z8+AG8+AN8+AU8</f>
        <v>85082902</v>
      </c>
      <c r="BC8" s="294">
        <f t="shared" ref="BC8:BC35" si="16">F8+M8+T8+AA8+AH8+AO8+AV8</f>
        <v>82760939</v>
      </c>
      <c r="BD8" s="293">
        <f t="shared" ref="BD8:BD35" si="17">BC8-BB8</f>
        <v>-2321963</v>
      </c>
      <c r="BE8" s="299">
        <f t="shared" ref="BE8:BE35" si="18">BD8/BB8*100</f>
        <v>-2.7290594766031839</v>
      </c>
    </row>
    <row r="9" spans="1:57" x14ac:dyDescent="0.15">
      <c r="A9" s="23" t="s">
        <v>11</v>
      </c>
      <c r="B9" s="24">
        <v>25641788</v>
      </c>
      <c r="C9" s="24">
        <v>25602347</v>
      </c>
      <c r="D9" s="25">
        <v>26058184</v>
      </c>
      <c r="E9" s="25">
        <v>25927918</v>
      </c>
      <c r="F9" s="25">
        <v>25885307</v>
      </c>
      <c r="G9" s="21">
        <f t="shared" si="0"/>
        <v>-42611</v>
      </c>
      <c r="H9" s="296">
        <f t="shared" si="1"/>
        <v>-0.16434408655565788</v>
      </c>
      <c r="I9" s="24">
        <v>34622</v>
      </c>
      <c r="J9" s="24">
        <v>36588</v>
      </c>
      <c r="K9" s="25">
        <v>38290</v>
      </c>
      <c r="L9" s="25">
        <v>37199</v>
      </c>
      <c r="M9" s="25">
        <v>36735</v>
      </c>
      <c r="N9" s="21">
        <f t="shared" si="2"/>
        <v>-464</v>
      </c>
      <c r="O9" s="296">
        <f t="shared" si="3"/>
        <v>-1.2473453587462029</v>
      </c>
      <c r="P9" s="24">
        <v>10291475</v>
      </c>
      <c r="Q9" s="24">
        <v>9440624</v>
      </c>
      <c r="R9" s="25">
        <v>9633302</v>
      </c>
      <c r="S9" s="25">
        <v>9555342</v>
      </c>
      <c r="T9" s="25">
        <v>9461105</v>
      </c>
      <c r="U9" s="21">
        <f t="shared" si="4"/>
        <v>-94237</v>
      </c>
      <c r="V9" s="296">
        <f t="shared" si="5"/>
        <v>-0.98622320373252992</v>
      </c>
      <c r="W9" s="24">
        <v>185093</v>
      </c>
      <c r="X9" s="24">
        <v>15866</v>
      </c>
      <c r="Y9" s="25"/>
      <c r="Z9" s="25"/>
      <c r="AA9" s="25"/>
      <c r="AB9" s="21">
        <f t="shared" ref="AB9:AB35" si="19">Z9-Y9</f>
        <v>0</v>
      </c>
      <c r="AC9" s="296" t="e">
        <f t="shared" ref="AC9:AC35" si="20">AB9/Y9*100</f>
        <v>#DIV/0!</v>
      </c>
      <c r="AD9" s="24">
        <v>11214514</v>
      </c>
      <c r="AE9" s="24">
        <v>14055605</v>
      </c>
      <c r="AF9" s="25">
        <v>14128508</v>
      </c>
      <c r="AG9" s="25">
        <v>14111549</v>
      </c>
      <c r="AH9" s="25">
        <v>14262629</v>
      </c>
      <c r="AI9" s="21">
        <f t="shared" si="6"/>
        <v>151080</v>
      </c>
      <c r="AJ9" s="296">
        <f t="shared" si="7"/>
        <v>1.0706124465854174</v>
      </c>
      <c r="AK9" s="25">
        <v>1013989</v>
      </c>
      <c r="AL9" s="25">
        <v>1038549</v>
      </c>
      <c r="AM9" s="25">
        <v>1057429</v>
      </c>
      <c r="AN9" s="25">
        <v>1042157</v>
      </c>
      <c r="AO9" s="25">
        <v>992623</v>
      </c>
      <c r="AP9" s="21">
        <f t="shared" si="8"/>
        <v>-49534</v>
      </c>
      <c r="AQ9" s="296">
        <f t="shared" si="9"/>
        <v>-4.7530266552928202</v>
      </c>
      <c r="AR9" s="25">
        <v>109076</v>
      </c>
      <c r="AS9" s="25">
        <v>109474</v>
      </c>
      <c r="AT9" s="25">
        <v>117935</v>
      </c>
      <c r="AU9" s="25">
        <v>111552</v>
      </c>
      <c r="AV9" s="25">
        <v>103433</v>
      </c>
      <c r="AW9" s="21">
        <f t="shared" si="10"/>
        <v>-8119</v>
      </c>
      <c r="AX9" s="296">
        <f t="shared" si="11"/>
        <v>-7.2782200229489389</v>
      </c>
      <c r="AY9" s="26">
        <f t="shared" si="12"/>
        <v>48490557</v>
      </c>
      <c r="AZ9" s="26">
        <f t="shared" si="13"/>
        <v>50299053</v>
      </c>
      <c r="BA9" s="26">
        <f t="shared" si="14"/>
        <v>51033648</v>
      </c>
      <c r="BB9" s="26">
        <f t="shared" si="15"/>
        <v>50785717</v>
      </c>
      <c r="BC9" s="26">
        <f t="shared" si="16"/>
        <v>50741832</v>
      </c>
      <c r="BD9" s="21">
        <f t="shared" si="17"/>
        <v>-43885</v>
      </c>
      <c r="BE9" s="296">
        <f t="shared" si="18"/>
        <v>-8.6412091021576015E-2</v>
      </c>
    </row>
    <row r="10" spans="1:57" x14ac:dyDescent="0.15">
      <c r="A10" s="23" t="s">
        <v>12</v>
      </c>
      <c r="B10" s="24">
        <v>24350948</v>
      </c>
      <c r="C10" s="24">
        <v>24595264</v>
      </c>
      <c r="D10" s="25">
        <v>25030297</v>
      </c>
      <c r="E10" s="25">
        <v>24836206</v>
      </c>
      <c r="F10" s="25">
        <v>24794815</v>
      </c>
      <c r="G10" s="21">
        <f t="shared" si="0"/>
        <v>-41391</v>
      </c>
      <c r="H10" s="296">
        <f t="shared" si="1"/>
        <v>-0.16665588938986897</v>
      </c>
      <c r="I10" s="24">
        <v>34622</v>
      </c>
      <c r="J10" s="24">
        <v>36588</v>
      </c>
      <c r="K10" s="25">
        <v>38290</v>
      </c>
      <c r="L10" s="25">
        <v>37199</v>
      </c>
      <c r="M10" s="25">
        <v>36735</v>
      </c>
      <c r="N10" s="21">
        <f t="shared" si="2"/>
        <v>-464</v>
      </c>
      <c r="O10" s="296">
        <f t="shared" si="3"/>
        <v>-1.2473453587462029</v>
      </c>
      <c r="P10" s="24">
        <f>5608955+3643146</f>
        <v>9252101</v>
      </c>
      <c r="Q10" s="24">
        <v>4966651</v>
      </c>
      <c r="R10" s="25">
        <v>4785349</v>
      </c>
      <c r="S10" s="25">
        <v>4644546</v>
      </c>
      <c r="T10" s="25">
        <v>4768164</v>
      </c>
      <c r="U10" s="21">
        <f t="shared" si="4"/>
        <v>123618</v>
      </c>
      <c r="V10" s="296">
        <f t="shared" si="5"/>
        <v>2.6615733809074125</v>
      </c>
      <c r="W10" s="24">
        <v>185093</v>
      </c>
      <c r="X10" s="24">
        <v>15866</v>
      </c>
      <c r="Y10" s="25"/>
      <c r="Z10" s="25"/>
      <c r="AA10" s="25"/>
      <c r="AB10" s="21">
        <f t="shared" si="19"/>
        <v>0</v>
      </c>
      <c r="AC10" s="296" t="e">
        <f t="shared" si="20"/>
        <v>#DIV/0!</v>
      </c>
      <c r="AD10" s="24">
        <v>9610810</v>
      </c>
      <c r="AE10" s="24">
        <v>12288955</v>
      </c>
      <c r="AF10" s="25">
        <v>12367941</v>
      </c>
      <c r="AG10" s="25">
        <v>12309750</v>
      </c>
      <c r="AH10" s="25">
        <v>12396848</v>
      </c>
      <c r="AI10" s="21">
        <f t="shared" si="6"/>
        <v>87098</v>
      </c>
      <c r="AJ10" s="296">
        <f t="shared" si="7"/>
        <v>0.70755295599017032</v>
      </c>
      <c r="AK10" s="25">
        <f>225067+663473</f>
        <v>888540</v>
      </c>
      <c r="AL10" s="25">
        <v>912139</v>
      </c>
      <c r="AM10" s="25">
        <v>915447</v>
      </c>
      <c r="AN10" s="25">
        <v>902251</v>
      </c>
      <c r="AO10" s="25">
        <v>182424</v>
      </c>
      <c r="AP10" s="21">
        <f t="shared" si="8"/>
        <v>-719827</v>
      </c>
      <c r="AQ10" s="296">
        <f t="shared" si="9"/>
        <v>-79.781236041855323</v>
      </c>
      <c r="AR10" s="25">
        <v>109076</v>
      </c>
      <c r="AS10" s="25">
        <v>109474</v>
      </c>
      <c r="AT10" s="25">
        <v>117935</v>
      </c>
      <c r="AU10" s="25">
        <v>111552</v>
      </c>
      <c r="AV10" s="25">
        <v>103433</v>
      </c>
      <c r="AW10" s="21">
        <f t="shared" si="10"/>
        <v>-8119</v>
      </c>
      <c r="AX10" s="296">
        <f t="shared" si="11"/>
        <v>-7.2782200229489389</v>
      </c>
      <c r="AY10" s="26">
        <f t="shared" si="12"/>
        <v>44431190</v>
      </c>
      <c r="AZ10" s="26">
        <f t="shared" si="13"/>
        <v>42924937</v>
      </c>
      <c r="BA10" s="26">
        <f t="shared" si="14"/>
        <v>43255259</v>
      </c>
      <c r="BB10" s="26">
        <f t="shared" si="15"/>
        <v>42841504</v>
      </c>
      <c r="BC10" s="26">
        <f t="shared" si="16"/>
        <v>42282419</v>
      </c>
      <c r="BD10" s="21">
        <f t="shared" si="17"/>
        <v>-559085</v>
      </c>
      <c r="BE10" s="296">
        <f t="shared" si="18"/>
        <v>-1.3050078727394818</v>
      </c>
    </row>
    <row r="11" spans="1:57" x14ac:dyDescent="0.15">
      <c r="A11" s="23" t="s">
        <v>13</v>
      </c>
      <c r="B11" s="24">
        <v>290156</v>
      </c>
      <c r="C11" s="24">
        <v>185740</v>
      </c>
      <c r="D11" s="25">
        <v>201600</v>
      </c>
      <c r="E11" s="25">
        <v>208710</v>
      </c>
      <c r="F11" s="25">
        <v>199159</v>
      </c>
      <c r="G11" s="21">
        <f t="shared" si="0"/>
        <v>-9551</v>
      </c>
      <c r="H11" s="296">
        <f t="shared" si="1"/>
        <v>-4.5762062191557664</v>
      </c>
      <c r="I11" s="24"/>
      <c r="J11" s="24"/>
      <c r="K11" s="25"/>
      <c r="L11" s="25"/>
      <c r="M11" s="25"/>
      <c r="N11" s="21">
        <f t="shared" si="2"/>
        <v>0</v>
      </c>
      <c r="O11" s="296" t="e">
        <f t="shared" si="3"/>
        <v>#DIV/0!</v>
      </c>
      <c r="P11" s="24">
        <v>499733</v>
      </c>
      <c r="Q11" s="24">
        <v>529343</v>
      </c>
      <c r="R11" s="25">
        <v>522203</v>
      </c>
      <c r="S11" s="25">
        <v>509220</v>
      </c>
      <c r="T11" s="25">
        <v>491757</v>
      </c>
      <c r="U11" s="21">
        <f t="shared" si="4"/>
        <v>-17463</v>
      </c>
      <c r="V11" s="296">
        <f t="shared" si="5"/>
        <v>-3.4293625544951101</v>
      </c>
      <c r="W11" s="24"/>
      <c r="X11" s="24"/>
      <c r="Y11" s="25"/>
      <c r="Z11" s="25"/>
      <c r="AA11" s="25"/>
      <c r="AB11" s="21">
        <f t="shared" si="19"/>
        <v>0</v>
      </c>
      <c r="AC11" s="296" t="e">
        <f t="shared" si="20"/>
        <v>#DIV/0!</v>
      </c>
      <c r="AD11" s="24">
        <v>1497003</v>
      </c>
      <c r="AE11" s="24">
        <v>1681737</v>
      </c>
      <c r="AF11" s="25">
        <v>1683910</v>
      </c>
      <c r="AG11" s="25">
        <v>1713887</v>
      </c>
      <c r="AH11" s="25">
        <v>1797582</v>
      </c>
      <c r="AI11" s="21">
        <f t="shared" si="6"/>
        <v>83695</v>
      </c>
      <c r="AJ11" s="296">
        <f t="shared" si="7"/>
        <v>4.8833441177860619</v>
      </c>
      <c r="AK11" s="25"/>
      <c r="AL11" s="25"/>
      <c r="AM11" s="25"/>
      <c r="AN11" s="25"/>
      <c r="AO11" s="25"/>
      <c r="AP11" s="21">
        <f t="shared" si="8"/>
        <v>0</v>
      </c>
      <c r="AQ11" s="296" t="e">
        <f t="shared" si="9"/>
        <v>#DIV/0!</v>
      </c>
      <c r="AR11" s="25"/>
      <c r="AS11" s="25"/>
      <c r="AT11" s="25"/>
      <c r="AU11" s="25"/>
      <c r="AV11" s="25"/>
      <c r="AW11" s="21">
        <f t="shared" si="10"/>
        <v>0</v>
      </c>
      <c r="AX11" s="296" t="e">
        <f t="shared" si="11"/>
        <v>#DIV/0!</v>
      </c>
      <c r="AY11" s="26">
        <f t="shared" si="12"/>
        <v>2286892</v>
      </c>
      <c r="AZ11" s="26">
        <f t="shared" si="13"/>
        <v>2396820</v>
      </c>
      <c r="BA11" s="26">
        <f t="shared" si="14"/>
        <v>2407713</v>
      </c>
      <c r="BB11" s="26">
        <f t="shared" si="15"/>
        <v>2431817</v>
      </c>
      <c r="BC11" s="26">
        <f t="shared" si="16"/>
        <v>2488498</v>
      </c>
      <c r="BD11" s="21">
        <f t="shared" si="17"/>
        <v>56681</v>
      </c>
      <c r="BE11" s="296">
        <f t="shared" si="18"/>
        <v>2.3308086093649316</v>
      </c>
    </row>
    <row r="12" spans="1:57" x14ac:dyDescent="0.15">
      <c r="A12" s="23" t="s">
        <v>14</v>
      </c>
      <c r="B12" s="26">
        <f>B9-B10-B11</f>
        <v>1000684</v>
      </c>
      <c r="C12" s="26">
        <f>C9-C10-C11</f>
        <v>821343</v>
      </c>
      <c r="D12" s="26">
        <f>D9-D10-D11</f>
        <v>826287</v>
      </c>
      <c r="E12" s="26">
        <f>E9-E10-E11</f>
        <v>883002</v>
      </c>
      <c r="F12" s="26">
        <f>F9-F10-F11</f>
        <v>891333</v>
      </c>
      <c r="G12" s="21">
        <f t="shared" si="0"/>
        <v>8331</v>
      </c>
      <c r="H12" s="296">
        <f t="shared" si="1"/>
        <v>0.94348597171920334</v>
      </c>
      <c r="I12" s="26">
        <f>I9-I10-I11</f>
        <v>0</v>
      </c>
      <c r="J12" s="26">
        <f>J9-J10-J11</f>
        <v>0</v>
      </c>
      <c r="K12" s="26">
        <f>K9-K10-K11</f>
        <v>0</v>
      </c>
      <c r="L12" s="26">
        <f>L9-L10-L11</f>
        <v>0</v>
      </c>
      <c r="M12" s="26">
        <f>M9-M10-M11</f>
        <v>0</v>
      </c>
      <c r="N12" s="21">
        <f t="shared" si="2"/>
        <v>0</v>
      </c>
      <c r="O12" s="296" t="e">
        <f t="shared" si="3"/>
        <v>#DIV/0!</v>
      </c>
      <c r="P12" s="26">
        <f>P9-P10-P11</f>
        <v>539641</v>
      </c>
      <c r="Q12" s="26">
        <f>Q9-Q10-Q11</f>
        <v>3944630</v>
      </c>
      <c r="R12" s="26">
        <f>R9-R10-R11</f>
        <v>4325750</v>
      </c>
      <c r="S12" s="26">
        <f>S9-S10-S11</f>
        <v>4401576</v>
      </c>
      <c r="T12" s="26">
        <f>T9-T10-T11</f>
        <v>4201184</v>
      </c>
      <c r="U12" s="21">
        <f t="shared" si="4"/>
        <v>-200392</v>
      </c>
      <c r="V12" s="296">
        <f t="shared" si="5"/>
        <v>-4.552732930204999</v>
      </c>
      <c r="W12" s="26">
        <f>W9-W10-W11</f>
        <v>0</v>
      </c>
      <c r="X12" s="26">
        <f>X9-X10-X11</f>
        <v>0</v>
      </c>
      <c r="Y12" s="21"/>
      <c r="Z12" s="21"/>
      <c r="AA12" s="21"/>
      <c r="AB12" s="21">
        <f t="shared" si="19"/>
        <v>0</v>
      </c>
      <c r="AC12" s="296" t="e">
        <f t="shared" si="20"/>
        <v>#DIV/0!</v>
      </c>
      <c r="AD12" s="26">
        <f>AD9-AD10-AD11</f>
        <v>106701</v>
      </c>
      <c r="AE12" s="26">
        <f>AE9-AE10-AE11</f>
        <v>84913</v>
      </c>
      <c r="AF12" s="26">
        <f>AF9-AF10-AF11</f>
        <v>76657</v>
      </c>
      <c r="AG12" s="26">
        <f>AG9-AG10-AG11</f>
        <v>87912</v>
      </c>
      <c r="AH12" s="26">
        <f>AH9-AH10-AH11</f>
        <v>68199</v>
      </c>
      <c r="AI12" s="21">
        <f t="shared" si="6"/>
        <v>-19713</v>
      </c>
      <c r="AJ12" s="296">
        <f t="shared" si="7"/>
        <v>-22.423559923559925</v>
      </c>
      <c r="AK12" s="21">
        <f>AK9-AK10-AK11</f>
        <v>125449</v>
      </c>
      <c r="AL12" s="21">
        <f>AL9-AL10-AL11</f>
        <v>126410</v>
      </c>
      <c r="AM12" s="21">
        <f>AM9-AM10-AM11</f>
        <v>141982</v>
      </c>
      <c r="AN12" s="21">
        <f>AN9-AN10-AN11</f>
        <v>139906</v>
      </c>
      <c r="AO12" s="21">
        <f>AO9-AO10-AO11</f>
        <v>810199</v>
      </c>
      <c r="AP12" s="21">
        <f t="shared" si="8"/>
        <v>670293</v>
      </c>
      <c r="AQ12" s="296">
        <f t="shared" si="9"/>
        <v>479.10239732391744</v>
      </c>
      <c r="AR12" s="21">
        <f>AR9-AR10-AR11</f>
        <v>0</v>
      </c>
      <c r="AS12" s="21">
        <f>AS9-AS10-AS11</f>
        <v>0</v>
      </c>
      <c r="AT12" s="21">
        <f>AT9-AT10-AT11</f>
        <v>0</v>
      </c>
      <c r="AU12" s="21">
        <f>AU9-AU10-AU11</f>
        <v>0</v>
      </c>
      <c r="AV12" s="21">
        <f>AV9-AV10-AV11</f>
        <v>0</v>
      </c>
      <c r="AW12" s="21">
        <f t="shared" si="10"/>
        <v>0</v>
      </c>
      <c r="AX12" s="296" t="e">
        <f t="shared" si="11"/>
        <v>#DIV/0!</v>
      </c>
      <c r="AY12" s="26">
        <f t="shared" si="12"/>
        <v>1772475</v>
      </c>
      <c r="AZ12" s="26">
        <f t="shared" si="13"/>
        <v>4977296</v>
      </c>
      <c r="BA12" s="26">
        <f t="shared" si="14"/>
        <v>5370676</v>
      </c>
      <c r="BB12" s="26">
        <f t="shared" si="15"/>
        <v>5512396</v>
      </c>
      <c r="BC12" s="26">
        <f t="shared" si="16"/>
        <v>5970915</v>
      </c>
      <c r="BD12" s="21">
        <f t="shared" si="17"/>
        <v>458519</v>
      </c>
      <c r="BE12" s="296">
        <f t="shared" si="18"/>
        <v>8.3179619171046486</v>
      </c>
    </row>
    <row r="13" spans="1:57" x14ac:dyDescent="0.15">
      <c r="A13" s="23" t="s">
        <v>15</v>
      </c>
      <c r="B13" s="24">
        <v>6660061</v>
      </c>
      <c r="C13" s="24">
        <v>7903891</v>
      </c>
      <c r="D13" s="25">
        <v>7994832</v>
      </c>
      <c r="E13" s="25">
        <v>7963868</v>
      </c>
      <c r="F13" s="25">
        <v>7993293</v>
      </c>
      <c r="G13" s="21">
        <f t="shared" si="0"/>
        <v>29425</v>
      </c>
      <c r="H13" s="296">
        <f t="shared" si="1"/>
        <v>0.36948126212036664</v>
      </c>
      <c r="I13" s="24">
        <v>2694</v>
      </c>
      <c r="J13" s="24">
        <v>2953</v>
      </c>
      <c r="K13" s="25">
        <v>2672</v>
      </c>
      <c r="L13" s="25">
        <v>2467</v>
      </c>
      <c r="M13" s="25">
        <v>2693</v>
      </c>
      <c r="N13" s="21">
        <f t="shared" si="2"/>
        <v>226</v>
      </c>
      <c r="O13" s="296">
        <f t="shared" si="3"/>
        <v>9.1609241994325092</v>
      </c>
      <c r="P13" s="24">
        <v>2976187</v>
      </c>
      <c r="Q13" s="24">
        <v>4541526</v>
      </c>
      <c r="R13" s="25">
        <v>6117780</v>
      </c>
      <c r="S13" s="25">
        <v>6157529</v>
      </c>
      <c r="T13" s="25">
        <v>3651468</v>
      </c>
      <c r="U13" s="21">
        <f t="shared" si="4"/>
        <v>-2506061</v>
      </c>
      <c r="V13" s="296">
        <f t="shared" si="5"/>
        <v>-40.699134344312462</v>
      </c>
      <c r="W13" s="24">
        <v>15939</v>
      </c>
      <c r="X13" s="24">
        <v>55926</v>
      </c>
      <c r="Y13" s="25"/>
      <c r="Z13" s="25"/>
      <c r="AA13" s="25"/>
      <c r="AB13" s="21">
        <f t="shared" si="19"/>
        <v>0</v>
      </c>
      <c r="AC13" s="296" t="e">
        <f t="shared" si="20"/>
        <v>#DIV/0!</v>
      </c>
      <c r="AD13" s="24">
        <v>12567906</v>
      </c>
      <c r="AE13" s="24">
        <v>20215425</v>
      </c>
      <c r="AF13" s="25">
        <v>19593748</v>
      </c>
      <c r="AG13" s="25">
        <v>18957651</v>
      </c>
      <c r="AH13" s="25">
        <v>20079341</v>
      </c>
      <c r="AI13" s="21">
        <f t="shared" si="6"/>
        <v>1121690</v>
      </c>
      <c r="AJ13" s="296">
        <f t="shared" si="7"/>
        <v>5.9168195468942857</v>
      </c>
      <c r="AK13" s="25">
        <v>40297</v>
      </c>
      <c r="AL13" s="25">
        <v>21214</v>
      </c>
      <c r="AM13" s="25">
        <v>20859</v>
      </c>
      <c r="AN13" s="25">
        <v>25382</v>
      </c>
      <c r="AO13" s="25">
        <v>29677</v>
      </c>
      <c r="AP13" s="21">
        <f t="shared" si="8"/>
        <v>4295</v>
      </c>
      <c r="AQ13" s="296">
        <f t="shared" si="9"/>
        <v>16.921440390828145</v>
      </c>
      <c r="AR13" s="25">
        <v>2335</v>
      </c>
      <c r="AS13" s="25">
        <v>1998</v>
      </c>
      <c r="AT13" s="25">
        <v>1836</v>
      </c>
      <c r="AU13" s="25">
        <v>1769</v>
      </c>
      <c r="AV13" s="25">
        <v>1314</v>
      </c>
      <c r="AW13" s="21">
        <f t="shared" si="10"/>
        <v>-455</v>
      </c>
      <c r="AX13" s="296">
        <f t="shared" si="11"/>
        <v>-25.720746184284909</v>
      </c>
      <c r="AY13" s="26">
        <f t="shared" si="12"/>
        <v>22265419</v>
      </c>
      <c r="AZ13" s="26">
        <f t="shared" si="13"/>
        <v>32742933</v>
      </c>
      <c r="BA13" s="26">
        <f t="shared" si="14"/>
        <v>33731727</v>
      </c>
      <c r="BB13" s="26">
        <f t="shared" si="15"/>
        <v>33108666</v>
      </c>
      <c r="BC13" s="26">
        <f t="shared" si="16"/>
        <v>31757786</v>
      </c>
      <c r="BD13" s="21">
        <f t="shared" si="17"/>
        <v>-1350880</v>
      </c>
      <c r="BE13" s="296">
        <f t="shared" si="18"/>
        <v>-4.080140226730971</v>
      </c>
    </row>
    <row r="14" spans="1:57" x14ac:dyDescent="0.15">
      <c r="A14" s="23" t="s">
        <v>16</v>
      </c>
      <c r="B14" s="24">
        <v>2281521</v>
      </c>
      <c r="C14" s="24">
        <v>2778061</v>
      </c>
      <c r="D14" s="25">
        <v>2829464</v>
      </c>
      <c r="E14" s="25">
        <v>2746654</v>
      </c>
      <c r="F14" s="25">
        <v>2712585</v>
      </c>
      <c r="G14" s="21">
        <f t="shared" si="0"/>
        <v>-34069</v>
      </c>
      <c r="H14" s="296">
        <f t="shared" si="1"/>
        <v>-1.2403819338001802</v>
      </c>
      <c r="I14" s="24"/>
      <c r="J14" s="24"/>
      <c r="K14" s="25"/>
      <c r="L14" s="25"/>
      <c r="M14" s="25"/>
      <c r="N14" s="21">
        <f t="shared" si="2"/>
        <v>0</v>
      </c>
      <c r="O14" s="296" t="e">
        <f t="shared" si="3"/>
        <v>#DIV/0!</v>
      </c>
      <c r="P14" s="24">
        <v>517712</v>
      </c>
      <c r="Q14" s="24">
        <v>492089</v>
      </c>
      <c r="R14" s="25">
        <v>509826</v>
      </c>
      <c r="S14" s="25">
        <v>487563</v>
      </c>
      <c r="T14" s="25">
        <v>502698</v>
      </c>
      <c r="U14" s="21">
        <f t="shared" si="4"/>
        <v>15135</v>
      </c>
      <c r="V14" s="296">
        <f t="shared" si="5"/>
        <v>3.1042142246232793</v>
      </c>
      <c r="W14" s="24"/>
      <c r="X14" s="24">
        <v>44151</v>
      </c>
      <c r="Y14" s="25"/>
      <c r="Z14" s="25"/>
      <c r="AA14" s="25"/>
      <c r="AB14" s="21">
        <f t="shared" si="19"/>
        <v>0</v>
      </c>
      <c r="AC14" s="296" t="e">
        <f t="shared" si="20"/>
        <v>#DIV/0!</v>
      </c>
      <c r="AD14" s="24">
        <v>7750922</v>
      </c>
      <c r="AE14" s="24">
        <v>12147628</v>
      </c>
      <c r="AF14" s="25">
        <v>11457463</v>
      </c>
      <c r="AG14" s="25">
        <v>10985413</v>
      </c>
      <c r="AH14" s="25">
        <v>11454901</v>
      </c>
      <c r="AI14" s="21">
        <f t="shared" si="6"/>
        <v>469488</v>
      </c>
      <c r="AJ14" s="296">
        <f t="shared" si="7"/>
        <v>4.2737400951607372</v>
      </c>
      <c r="AK14" s="25">
        <v>21500</v>
      </c>
      <c r="AL14" s="25">
        <v>1482</v>
      </c>
      <c r="AM14" s="25">
        <v>1390</v>
      </c>
      <c r="AN14" s="25">
        <v>1735</v>
      </c>
      <c r="AO14" s="25">
        <v>1602</v>
      </c>
      <c r="AP14" s="21">
        <f t="shared" si="8"/>
        <v>-133</v>
      </c>
      <c r="AQ14" s="296">
        <f t="shared" si="9"/>
        <v>-7.6657060518731983</v>
      </c>
      <c r="AR14" s="25">
        <v>231</v>
      </c>
      <c r="AS14" s="25">
        <v>420</v>
      </c>
      <c r="AT14" s="25">
        <v>420</v>
      </c>
      <c r="AU14" s="25">
        <v>420</v>
      </c>
      <c r="AV14" s="25">
        <v>440</v>
      </c>
      <c r="AW14" s="21">
        <f t="shared" si="10"/>
        <v>20</v>
      </c>
      <c r="AX14" s="296">
        <f t="shared" si="11"/>
        <v>4.7619047619047619</v>
      </c>
      <c r="AY14" s="26">
        <f t="shared" si="12"/>
        <v>10571886</v>
      </c>
      <c r="AZ14" s="26">
        <f t="shared" si="13"/>
        <v>15463831</v>
      </c>
      <c r="BA14" s="26">
        <f t="shared" si="14"/>
        <v>14798563</v>
      </c>
      <c r="BB14" s="26">
        <f t="shared" si="15"/>
        <v>14221785</v>
      </c>
      <c r="BC14" s="26">
        <f t="shared" si="16"/>
        <v>14672226</v>
      </c>
      <c r="BD14" s="21">
        <f t="shared" si="17"/>
        <v>450441</v>
      </c>
      <c r="BE14" s="296">
        <f t="shared" si="18"/>
        <v>3.1672606497707569</v>
      </c>
    </row>
    <row r="15" spans="1:57" x14ac:dyDescent="0.15">
      <c r="A15" s="23" t="s">
        <v>13</v>
      </c>
      <c r="B15" s="24"/>
      <c r="C15" s="24"/>
      <c r="D15" s="25"/>
      <c r="E15" s="25"/>
      <c r="F15" s="25"/>
      <c r="G15" s="21">
        <f t="shared" si="0"/>
        <v>0</v>
      </c>
      <c r="H15" s="296" t="e">
        <f t="shared" si="1"/>
        <v>#DIV/0!</v>
      </c>
      <c r="I15" s="24"/>
      <c r="J15" s="24"/>
      <c r="K15" s="25"/>
      <c r="L15" s="25"/>
      <c r="M15" s="25"/>
      <c r="N15" s="21">
        <f t="shared" si="2"/>
        <v>0</v>
      </c>
      <c r="O15" s="296" t="e">
        <f t="shared" si="3"/>
        <v>#DIV/0!</v>
      </c>
      <c r="P15" s="24">
        <v>1940122</v>
      </c>
      <c r="Q15" s="24">
        <v>2208134</v>
      </c>
      <c r="R15" s="25">
        <v>2246660</v>
      </c>
      <c r="S15" s="25">
        <v>2208129</v>
      </c>
      <c r="T15" s="25">
        <v>2072393</v>
      </c>
      <c r="U15" s="21">
        <f t="shared" si="4"/>
        <v>-135736</v>
      </c>
      <c r="V15" s="296">
        <f t="shared" si="5"/>
        <v>-6.1471046302095571</v>
      </c>
      <c r="W15" s="24"/>
      <c r="X15" s="24">
        <v>0</v>
      </c>
      <c r="Y15" s="25"/>
      <c r="Z15" s="25"/>
      <c r="AA15" s="25"/>
      <c r="AB15" s="21">
        <f t="shared" si="19"/>
        <v>0</v>
      </c>
      <c r="AC15" s="296" t="e">
        <f t="shared" si="20"/>
        <v>#DIV/0!</v>
      </c>
      <c r="AD15" s="24"/>
      <c r="AE15" s="24"/>
      <c r="AF15" s="25"/>
      <c r="AG15" s="25"/>
      <c r="AH15" s="25"/>
      <c r="AI15" s="21">
        <f t="shared" si="6"/>
        <v>0</v>
      </c>
      <c r="AJ15" s="296" t="e">
        <f t="shared" si="7"/>
        <v>#DIV/0!</v>
      </c>
      <c r="AK15" s="25"/>
      <c r="AL15" s="25"/>
      <c r="AM15" s="25"/>
      <c r="AN15" s="25"/>
      <c r="AO15" s="25"/>
      <c r="AP15" s="21">
        <f t="shared" si="8"/>
        <v>0</v>
      </c>
      <c r="AQ15" s="296" t="e">
        <f t="shared" si="9"/>
        <v>#DIV/0!</v>
      </c>
      <c r="AR15" s="25"/>
      <c r="AS15" s="25"/>
      <c r="AT15" s="25"/>
      <c r="AU15" s="25"/>
      <c r="AV15" s="25"/>
      <c r="AW15" s="21">
        <f t="shared" si="10"/>
        <v>0</v>
      </c>
      <c r="AX15" s="296" t="e">
        <f t="shared" si="11"/>
        <v>#DIV/0!</v>
      </c>
      <c r="AY15" s="26">
        <f t="shared" si="12"/>
        <v>1940122</v>
      </c>
      <c r="AZ15" s="26">
        <f t="shared" si="13"/>
        <v>2208134</v>
      </c>
      <c r="BA15" s="26">
        <f t="shared" si="14"/>
        <v>2246660</v>
      </c>
      <c r="BB15" s="26">
        <f t="shared" si="15"/>
        <v>2208129</v>
      </c>
      <c r="BC15" s="26">
        <f t="shared" si="16"/>
        <v>2072393</v>
      </c>
      <c r="BD15" s="21">
        <f t="shared" si="17"/>
        <v>-135736</v>
      </c>
      <c r="BE15" s="296">
        <f t="shared" si="18"/>
        <v>-6.1471046302095571</v>
      </c>
    </row>
    <row r="16" spans="1:57" x14ac:dyDescent="0.15">
      <c r="A16" s="27" t="s">
        <v>17</v>
      </c>
      <c r="B16" s="24">
        <v>3568892</v>
      </c>
      <c r="C16" s="24">
        <v>4426912</v>
      </c>
      <c r="D16" s="25">
        <v>4456342</v>
      </c>
      <c r="E16" s="25">
        <v>4480757</v>
      </c>
      <c r="F16" s="25">
        <v>4542464</v>
      </c>
      <c r="G16" s="21">
        <f t="shared" si="0"/>
        <v>61707</v>
      </c>
      <c r="H16" s="296">
        <f t="shared" si="1"/>
        <v>1.3771556904335585</v>
      </c>
      <c r="I16" s="28">
        <v>1448</v>
      </c>
      <c r="J16" s="28">
        <v>1449</v>
      </c>
      <c r="K16" s="295">
        <v>1449</v>
      </c>
      <c r="L16" s="295">
        <v>1449</v>
      </c>
      <c r="M16" s="295">
        <v>1449</v>
      </c>
      <c r="N16" s="21">
        <f t="shared" si="2"/>
        <v>0</v>
      </c>
      <c r="O16" s="296">
        <f t="shared" si="3"/>
        <v>0</v>
      </c>
      <c r="P16" s="28">
        <v>324229</v>
      </c>
      <c r="Q16" s="28">
        <v>317817</v>
      </c>
      <c r="R16" s="295">
        <v>346266</v>
      </c>
      <c r="S16" s="295">
        <v>359518</v>
      </c>
      <c r="T16" s="295">
        <v>338810</v>
      </c>
      <c r="U16" s="21">
        <f t="shared" si="4"/>
        <v>-20708</v>
      </c>
      <c r="V16" s="296">
        <f t="shared" si="5"/>
        <v>-5.7599341340350136</v>
      </c>
      <c r="W16" s="28">
        <v>15133</v>
      </c>
      <c r="X16" s="28">
        <v>7926</v>
      </c>
      <c r="Y16" s="295"/>
      <c r="Z16" s="295"/>
      <c r="AA16" s="295"/>
      <c r="AB16" s="21">
        <f t="shared" si="19"/>
        <v>0</v>
      </c>
      <c r="AC16" s="296" t="e">
        <f t="shared" si="20"/>
        <v>#DIV/0!</v>
      </c>
      <c r="AD16" s="28">
        <v>4509104</v>
      </c>
      <c r="AE16" s="28">
        <v>7981681</v>
      </c>
      <c r="AF16" s="295">
        <v>8095143</v>
      </c>
      <c r="AG16" s="295">
        <v>7911287</v>
      </c>
      <c r="AH16" s="295">
        <v>8567929</v>
      </c>
      <c r="AI16" s="21">
        <f t="shared" si="6"/>
        <v>656642</v>
      </c>
      <c r="AJ16" s="296">
        <f t="shared" si="7"/>
        <v>8.3000654634321833</v>
      </c>
      <c r="AK16" s="28">
        <v>16273</v>
      </c>
      <c r="AL16" s="28">
        <v>16520</v>
      </c>
      <c r="AM16" s="295">
        <v>16840</v>
      </c>
      <c r="AN16" s="295">
        <v>11830</v>
      </c>
      <c r="AO16" s="295">
        <v>11808</v>
      </c>
      <c r="AP16" s="21">
        <f t="shared" si="8"/>
        <v>-22</v>
      </c>
      <c r="AQ16" s="296">
        <f t="shared" si="9"/>
        <v>-0.18596787827557057</v>
      </c>
      <c r="AR16" s="28">
        <v>1711</v>
      </c>
      <c r="AS16" s="28">
        <v>1477</v>
      </c>
      <c r="AT16" s="295">
        <v>1358</v>
      </c>
      <c r="AU16" s="295">
        <v>756</v>
      </c>
      <c r="AV16" s="295">
        <v>759</v>
      </c>
      <c r="AW16" s="21">
        <f t="shared" si="10"/>
        <v>3</v>
      </c>
      <c r="AX16" s="296">
        <f t="shared" si="11"/>
        <v>0.3968253968253968</v>
      </c>
      <c r="AY16" s="26">
        <f t="shared" si="12"/>
        <v>8436790</v>
      </c>
      <c r="AZ16" s="26">
        <f t="shared" si="13"/>
        <v>12753782</v>
      </c>
      <c r="BA16" s="26">
        <f t="shared" si="14"/>
        <v>12917398</v>
      </c>
      <c r="BB16" s="26">
        <f t="shared" si="15"/>
        <v>12765597</v>
      </c>
      <c r="BC16" s="26">
        <f t="shared" si="16"/>
        <v>13463219</v>
      </c>
      <c r="BD16" s="21">
        <f t="shared" si="17"/>
        <v>697622</v>
      </c>
      <c r="BE16" s="296">
        <f t="shared" si="18"/>
        <v>5.4648599669878344</v>
      </c>
    </row>
    <row r="17" spans="1:57" x14ac:dyDescent="0.15">
      <c r="A17" s="27" t="s">
        <v>18</v>
      </c>
      <c r="B17" s="291">
        <f>B13-B14-B15-B16</f>
        <v>809648</v>
      </c>
      <c r="C17" s="291">
        <f>C13-C14-C15-C16</f>
        <v>698918</v>
      </c>
      <c r="D17" s="291">
        <f>D13-D14-D15-D16</f>
        <v>709026</v>
      </c>
      <c r="E17" s="291">
        <f>E13-E14-E15-E16</f>
        <v>736457</v>
      </c>
      <c r="F17" s="291">
        <f>F13-F14-F15-F16</f>
        <v>738244</v>
      </c>
      <c r="G17" s="31">
        <f t="shared" si="0"/>
        <v>1787</v>
      </c>
      <c r="H17" s="301">
        <f t="shared" si="1"/>
        <v>0.24264824694449236</v>
      </c>
      <c r="I17" s="291">
        <f>I13-I14-I15-I16</f>
        <v>1246</v>
      </c>
      <c r="J17" s="291">
        <f>J13-J14-J15-J16</f>
        <v>1504</v>
      </c>
      <c r="K17" s="291">
        <f>K13-K14-K15-K16</f>
        <v>1223</v>
      </c>
      <c r="L17" s="291">
        <f>L13-L14-L15-L16</f>
        <v>1018</v>
      </c>
      <c r="M17" s="291">
        <f>M13-M14-M15-M16</f>
        <v>1244</v>
      </c>
      <c r="N17" s="31">
        <f t="shared" si="2"/>
        <v>226</v>
      </c>
      <c r="O17" s="301">
        <f t="shared" si="3"/>
        <v>22.200392927308449</v>
      </c>
      <c r="P17" s="291">
        <f>P13-P14-P15-P16</f>
        <v>194124</v>
      </c>
      <c r="Q17" s="291">
        <f>Q13-Q14-Q15-Q16</f>
        <v>1523486</v>
      </c>
      <c r="R17" s="291">
        <f>R13-R14-R15-R16</f>
        <v>3015028</v>
      </c>
      <c r="S17" s="291">
        <f>S13-S14-S15-S16</f>
        <v>3102319</v>
      </c>
      <c r="T17" s="291">
        <f>T13-T14-T15-T16</f>
        <v>737567</v>
      </c>
      <c r="U17" s="31">
        <f t="shared" si="4"/>
        <v>-2364752</v>
      </c>
      <c r="V17" s="301">
        <f t="shared" si="5"/>
        <v>-76.225301137632854</v>
      </c>
      <c r="W17" s="291">
        <f>W13-W14-W15-W16</f>
        <v>806</v>
      </c>
      <c r="X17" s="291">
        <f>X13-X14-X15-X16</f>
        <v>3849</v>
      </c>
      <c r="Y17" s="297"/>
      <c r="Z17" s="297"/>
      <c r="AA17" s="297"/>
      <c r="AB17" s="31">
        <f t="shared" si="19"/>
        <v>0</v>
      </c>
      <c r="AC17" s="301" t="e">
        <f t="shared" si="20"/>
        <v>#DIV/0!</v>
      </c>
      <c r="AD17" s="291">
        <f>AD13-AD14-AD15-AD16</f>
        <v>307880</v>
      </c>
      <c r="AE17" s="291">
        <f>AE13-AE14-AE15-AE16</f>
        <v>86116</v>
      </c>
      <c r="AF17" s="291">
        <f>AF13-AF14-AF15-AF16</f>
        <v>41142</v>
      </c>
      <c r="AG17" s="291">
        <f>AG13-AG14-AG15-AG16</f>
        <v>60951</v>
      </c>
      <c r="AH17" s="291">
        <f>AH13-AH14-AH15-AH16</f>
        <v>56511</v>
      </c>
      <c r="AI17" s="31">
        <f t="shared" si="6"/>
        <v>-4440</v>
      </c>
      <c r="AJ17" s="301">
        <f t="shared" si="7"/>
        <v>-7.2845400403602891</v>
      </c>
      <c r="AK17" s="291">
        <f>AK13-AK14-AK15-AK16</f>
        <v>2524</v>
      </c>
      <c r="AL17" s="291">
        <f>AL13-AL14-AL15-AL16</f>
        <v>3212</v>
      </c>
      <c r="AM17" s="291">
        <f>AM13-AM14-AM15-AM16</f>
        <v>2629</v>
      </c>
      <c r="AN17" s="291">
        <f>AN13-AN14-AN15-AN16</f>
        <v>11817</v>
      </c>
      <c r="AO17" s="291">
        <f>AO13-AO14-AO15-AO16</f>
        <v>16267</v>
      </c>
      <c r="AP17" s="31">
        <f t="shared" si="8"/>
        <v>4450</v>
      </c>
      <c r="AQ17" s="301">
        <f t="shared" si="9"/>
        <v>37.657611915037656</v>
      </c>
      <c r="AR17" s="291">
        <f>AR13-AR14-AR15-AR16</f>
        <v>393</v>
      </c>
      <c r="AS17" s="291">
        <f>AS13-AS14-AS15-AS16</f>
        <v>101</v>
      </c>
      <c r="AT17" s="291">
        <f>AT13-AT14-AT15-AT16</f>
        <v>58</v>
      </c>
      <c r="AU17" s="291">
        <f>AU13-AU14-AU15-AU16</f>
        <v>593</v>
      </c>
      <c r="AV17" s="291">
        <f>AV13-AV14-AV15-AV16</f>
        <v>115</v>
      </c>
      <c r="AW17" s="31">
        <f t="shared" si="10"/>
        <v>-478</v>
      </c>
      <c r="AX17" s="301">
        <f t="shared" si="11"/>
        <v>-80.607082630691394</v>
      </c>
      <c r="AY17" s="291">
        <f t="shared" si="12"/>
        <v>1316621</v>
      </c>
      <c r="AZ17" s="291">
        <f t="shared" si="13"/>
        <v>2317186</v>
      </c>
      <c r="BA17" s="291">
        <f t="shared" si="14"/>
        <v>3769106</v>
      </c>
      <c r="BB17" s="291">
        <f t="shared" si="15"/>
        <v>3913155</v>
      </c>
      <c r="BC17" s="291">
        <f t="shared" si="16"/>
        <v>1549948</v>
      </c>
      <c r="BD17" s="31">
        <f t="shared" si="17"/>
        <v>-2363207</v>
      </c>
      <c r="BE17" s="301">
        <f t="shared" si="18"/>
        <v>-60.391346624398977</v>
      </c>
    </row>
    <row r="18" spans="1:57" x14ac:dyDescent="0.15">
      <c r="A18" s="292" t="s">
        <v>19</v>
      </c>
      <c r="B18" s="293">
        <f>SUM(B19,B23,B31)</f>
        <v>28500688</v>
      </c>
      <c r="C18" s="293">
        <f>SUM(C19,C23,C31)</f>
        <v>30273508</v>
      </c>
      <c r="D18" s="293">
        <f>SUM(D19,D23,D31)</f>
        <v>30088687</v>
      </c>
      <c r="E18" s="293">
        <f>SUM(E19,E23,E31)</f>
        <v>30595989</v>
      </c>
      <c r="F18" s="293">
        <v>30424607</v>
      </c>
      <c r="G18" s="21">
        <f t="shared" si="0"/>
        <v>-171382</v>
      </c>
      <c r="H18" s="296">
        <f t="shared" si="1"/>
        <v>-0.56014531839451243</v>
      </c>
      <c r="I18" s="293">
        <f>SUM(I19,I23,I31)</f>
        <v>21659</v>
      </c>
      <c r="J18" s="293">
        <f>SUM(J19,J23,J31)</f>
        <v>21597</v>
      </c>
      <c r="K18" s="293">
        <v>24641</v>
      </c>
      <c r="L18" s="293">
        <v>26425</v>
      </c>
      <c r="M18" s="293">
        <v>23690</v>
      </c>
      <c r="N18" s="21">
        <f t="shared" si="2"/>
        <v>-2735</v>
      </c>
      <c r="O18" s="296">
        <f t="shared" si="3"/>
        <v>-10.350047303689689</v>
      </c>
      <c r="P18" s="293">
        <f>SUM(P19,P23,P31)</f>
        <v>14104931</v>
      </c>
      <c r="Q18" s="293">
        <f>SUM(Q19,Q23,Q31)</f>
        <v>14342516</v>
      </c>
      <c r="R18" s="293">
        <f>SUM(R19,R23,R31)</f>
        <v>14404596</v>
      </c>
      <c r="S18" s="293">
        <f>SUM(S19,S23,S31)</f>
        <v>14450474</v>
      </c>
      <c r="T18" s="293">
        <v>14631715</v>
      </c>
      <c r="U18" s="21">
        <f t="shared" si="4"/>
        <v>181241</v>
      </c>
      <c r="V18" s="296">
        <f t="shared" si="5"/>
        <v>1.2542218338305027</v>
      </c>
      <c r="W18" s="293">
        <f>SUM(W19,W23,W31)</f>
        <v>243701</v>
      </c>
      <c r="X18" s="293">
        <f>SUM(X19,X23,X31)</f>
        <v>67492</v>
      </c>
      <c r="Y18" s="293">
        <v>0</v>
      </c>
      <c r="Z18" s="293">
        <v>0</v>
      </c>
      <c r="AA18" s="293">
        <v>0</v>
      </c>
      <c r="AB18" s="21">
        <f t="shared" si="19"/>
        <v>0</v>
      </c>
      <c r="AC18" s="296" t="e">
        <f t="shared" si="20"/>
        <v>#DIV/0!</v>
      </c>
      <c r="AD18" s="293">
        <f>SUM(AD19,AD23,AD31)</f>
        <v>22215069</v>
      </c>
      <c r="AE18" s="293">
        <f>SUM(AE19,AE23,AE31)</f>
        <v>32817194</v>
      </c>
      <c r="AF18" s="293">
        <f>SUM(AF19,AF23,AF31)</f>
        <v>32213787</v>
      </c>
      <c r="AG18" s="293">
        <f>SUM(AG19,AG23,AG31)</f>
        <v>32369776</v>
      </c>
      <c r="AH18" s="293">
        <f>SUM(AH19,AH23,AH31)</f>
        <v>32782289</v>
      </c>
      <c r="AI18" s="21">
        <f t="shared" si="6"/>
        <v>412513</v>
      </c>
      <c r="AJ18" s="296">
        <f t="shared" si="7"/>
        <v>1.2743770608730811</v>
      </c>
      <c r="AK18" s="293">
        <f>SUM(AK19,AK23,AK31)</f>
        <v>1052147</v>
      </c>
      <c r="AL18" s="293">
        <f>SUM(AL19,AL23,AL31)</f>
        <v>1080864</v>
      </c>
      <c r="AM18" s="293">
        <f>SUM(AM19,AM23,AM31)</f>
        <v>1095696</v>
      </c>
      <c r="AN18" s="293">
        <f>SUM(AN19,AN23,AN31)</f>
        <v>1124733</v>
      </c>
      <c r="AO18" s="293">
        <f>SUM(AO19,AO23,AO31)</f>
        <v>1105814</v>
      </c>
      <c r="AP18" s="21">
        <f t="shared" si="8"/>
        <v>-18919</v>
      </c>
      <c r="AQ18" s="296">
        <f t="shared" si="9"/>
        <v>-1.6820881044656819</v>
      </c>
      <c r="AR18" s="293">
        <f>SUM(AR19,AR23,AR31)</f>
        <v>98751</v>
      </c>
      <c r="AS18" s="293">
        <f>SUM(AS19,AS23,AS31)</f>
        <v>108331</v>
      </c>
      <c r="AT18" s="293">
        <f>SUM(AT19,AT23,AT31)</f>
        <v>114039</v>
      </c>
      <c r="AU18" s="293">
        <f>SUM(AU19,AU23,AU31)</f>
        <v>109806</v>
      </c>
      <c r="AV18" s="293">
        <f>SUM(AV19,AV23,AV31)</f>
        <v>97274</v>
      </c>
      <c r="AW18" s="21">
        <f t="shared" si="10"/>
        <v>-12532</v>
      </c>
      <c r="AX18" s="296">
        <f t="shared" si="11"/>
        <v>-11.412855399522796</v>
      </c>
      <c r="AY18" s="293">
        <f t="shared" si="12"/>
        <v>66236946</v>
      </c>
      <c r="AZ18" s="293">
        <f t="shared" si="13"/>
        <v>78711502</v>
      </c>
      <c r="BA18" s="293">
        <f t="shared" si="14"/>
        <v>77941446</v>
      </c>
      <c r="BB18" s="293">
        <f t="shared" si="15"/>
        <v>78677203</v>
      </c>
      <c r="BC18" s="293">
        <f t="shared" si="16"/>
        <v>79065389</v>
      </c>
      <c r="BD18" s="21">
        <f t="shared" si="17"/>
        <v>388186</v>
      </c>
      <c r="BE18" s="296">
        <f t="shared" si="18"/>
        <v>0.49339069666724178</v>
      </c>
    </row>
    <row r="19" spans="1:57" x14ac:dyDescent="0.15">
      <c r="A19" s="23" t="s">
        <v>20</v>
      </c>
      <c r="B19" s="24">
        <v>26189025</v>
      </c>
      <c r="C19" s="24">
        <v>27926493</v>
      </c>
      <c r="D19" s="25">
        <v>28143001</v>
      </c>
      <c r="E19" s="25">
        <v>28290507</v>
      </c>
      <c r="F19" s="25">
        <v>28820583</v>
      </c>
      <c r="G19" s="21">
        <f t="shared" si="0"/>
        <v>530076</v>
      </c>
      <c r="H19" s="296">
        <f t="shared" si="1"/>
        <v>1.8736885839479653</v>
      </c>
      <c r="I19" s="24">
        <v>20592</v>
      </c>
      <c r="J19" s="24">
        <v>20661</v>
      </c>
      <c r="K19" s="25">
        <v>23839</v>
      </c>
      <c r="L19" s="25">
        <v>25760</v>
      </c>
      <c r="M19" s="25">
        <v>23164</v>
      </c>
      <c r="N19" s="21">
        <f t="shared" si="2"/>
        <v>-2596</v>
      </c>
      <c r="O19" s="296">
        <f t="shared" si="3"/>
        <v>-10.077639751552795</v>
      </c>
      <c r="P19" s="24">
        <v>13475732</v>
      </c>
      <c r="Q19" s="24">
        <v>13566742</v>
      </c>
      <c r="R19" s="25">
        <v>13816546</v>
      </c>
      <c r="S19" s="25">
        <v>13843576</v>
      </c>
      <c r="T19" s="25">
        <v>13977345</v>
      </c>
      <c r="U19" s="21">
        <f t="shared" si="4"/>
        <v>133769</v>
      </c>
      <c r="V19" s="296">
        <f t="shared" si="5"/>
        <v>0.96628934604758199</v>
      </c>
      <c r="W19" s="24">
        <v>243679</v>
      </c>
      <c r="X19" s="24">
        <v>66467</v>
      </c>
      <c r="Y19" s="25"/>
      <c r="Z19" s="25"/>
      <c r="AA19" s="25"/>
      <c r="AB19" s="21">
        <f t="shared" si="19"/>
        <v>0</v>
      </c>
      <c r="AC19" s="296" t="e">
        <f t="shared" si="20"/>
        <v>#DIV/0!</v>
      </c>
      <c r="AD19" s="24">
        <v>19414741</v>
      </c>
      <c r="AE19" s="24">
        <v>28679694</v>
      </c>
      <c r="AF19" s="25">
        <v>28748208</v>
      </c>
      <c r="AG19" s="25">
        <v>28701130</v>
      </c>
      <c r="AH19" s="25">
        <v>29752170</v>
      </c>
      <c r="AI19" s="21">
        <f t="shared" si="6"/>
        <v>1051040</v>
      </c>
      <c r="AJ19" s="296">
        <f t="shared" si="7"/>
        <v>3.6620160948366842</v>
      </c>
      <c r="AK19" s="25">
        <v>1026890</v>
      </c>
      <c r="AL19" s="25">
        <v>1048355</v>
      </c>
      <c r="AM19" s="25">
        <v>1074379</v>
      </c>
      <c r="AN19" s="25">
        <v>1100217</v>
      </c>
      <c r="AO19" s="25">
        <v>1083360</v>
      </c>
      <c r="AP19" s="21">
        <f t="shared" si="8"/>
        <v>-16857</v>
      </c>
      <c r="AQ19" s="296">
        <f t="shared" si="9"/>
        <v>-1.5321522935929912</v>
      </c>
      <c r="AR19" s="25">
        <v>97994</v>
      </c>
      <c r="AS19" s="25">
        <v>106546</v>
      </c>
      <c r="AT19" s="25">
        <v>113229</v>
      </c>
      <c r="AU19" s="25">
        <v>108964</v>
      </c>
      <c r="AV19" s="25">
        <v>96377</v>
      </c>
      <c r="AW19" s="21">
        <f t="shared" si="10"/>
        <v>-12587</v>
      </c>
      <c r="AX19" s="296">
        <f t="shared" si="11"/>
        <v>-11.551521603465364</v>
      </c>
      <c r="AY19" s="26">
        <f t="shared" si="12"/>
        <v>60468653</v>
      </c>
      <c r="AZ19" s="26">
        <f t="shared" si="13"/>
        <v>71414958</v>
      </c>
      <c r="BA19" s="26">
        <f t="shared" si="14"/>
        <v>71919202</v>
      </c>
      <c r="BB19" s="26">
        <f t="shared" si="15"/>
        <v>72070154</v>
      </c>
      <c r="BC19" s="26">
        <f t="shared" si="16"/>
        <v>73752999</v>
      </c>
      <c r="BD19" s="21">
        <f t="shared" si="17"/>
        <v>1682845</v>
      </c>
      <c r="BE19" s="296">
        <f t="shared" si="18"/>
        <v>2.3350095796936969</v>
      </c>
    </row>
    <row r="20" spans="1:57" x14ac:dyDescent="0.15">
      <c r="A20" s="23" t="s">
        <v>21</v>
      </c>
      <c r="B20" s="24">
        <v>3064952</v>
      </c>
      <c r="C20" s="24">
        <v>3070886</v>
      </c>
      <c r="D20" s="25">
        <v>2983735</v>
      </c>
      <c r="E20" s="25">
        <v>2892507</v>
      </c>
      <c r="F20" s="25">
        <v>2884631</v>
      </c>
      <c r="G20" s="21">
        <f t="shared" si="0"/>
        <v>-7876</v>
      </c>
      <c r="H20" s="296">
        <f t="shared" si="1"/>
        <v>-0.27228974726768163</v>
      </c>
      <c r="I20" s="24"/>
      <c r="J20" s="24"/>
      <c r="K20" s="25"/>
      <c r="L20" s="25"/>
      <c r="M20" s="25"/>
      <c r="N20" s="21">
        <f t="shared" si="2"/>
        <v>0</v>
      </c>
      <c r="O20" s="296" t="e">
        <f t="shared" si="3"/>
        <v>#DIV/0!</v>
      </c>
      <c r="P20" s="24">
        <v>7375415</v>
      </c>
      <c r="Q20" s="24">
        <v>7474579</v>
      </c>
      <c r="R20" s="25">
        <v>7581309</v>
      </c>
      <c r="S20" s="25">
        <v>7633669</v>
      </c>
      <c r="T20" s="25">
        <v>7722697</v>
      </c>
      <c r="U20" s="21">
        <f t="shared" si="4"/>
        <v>89028</v>
      </c>
      <c r="V20" s="296">
        <f t="shared" si="5"/>
        <v>1.1662543922195212</v>
      </c>
      <c r="W20" s="24">
        <v>97397</v>
      </c>
      <c r="X20" s="24">
        <v>33297</v>
      </c>
      <c r="Y20" s="25"/>
      <c r="Z20" s="25"/>
      <c r="AA20" s="25"/>
      <c r="AB20" s="21">
        <f t="shared" si="19"/>
        <v>0</v>
      </c>
      <c r="AC20" s="296" t="e">
        <f t="shared" si="20"/>
        <v>#DIV/0!</v>
      </c>
      <c r="AD20" s="24">
        <v>754322</v>
      </c>
      <c r="AE20" s="24">
        <v>1121958</v>
      </c>
      <c r="AF20" s="25">
        <v>1076103</v>
      </c>
      <c r="AG20" s="25">
        <v>1085798</v>
      </c>
      <c r="AH20" s="25">
        <v>1070580</v>
      </c>
      <c r="AI20" s="21">
        <f t="shared" si="6"/>
        <v>-15218</v>
      </c>
      <c r="AJ20" s="296">
        <f t="shared" si="7"/>
        <v>-1.4015498278685354</v>
      </c>
      <c r="AK20" s="25">
        <v>666085</v>
      </c>
      <c r="AL20" s="25">
        <v>689850</v>
      </c>
      <c r="AM20" s="25">
        <v>717626</v>
      </c>
      <c r="AN20" s="25">
        <v>707371</v>
      </c>
      <c r="AO20" s="25">
        <v>717387</v>
      </c>
      <c r="AP20" s="21">
        <f t="shared" si="8"/>
        <v>10016</v>
      </c>
      <c r="AQ20" s="296">
        <f t="shared" si="9"/>
        <v>1.415947218644813</v>
      </c>
      <c r="AR20" s="25">
        <v>78754</v>
      </c>
      <c r="AS20" s="25">
        <v>82848</v>
      </c>
      <c r="AT20" s="25">
        <v>89766</v>
      </c>
      <c r="AU20" s="25">
        <v>86717</v>
      </c>
      <c r="AV20" s="25">
        <v>76311</v>
      </c>
      <c r="AW20" s="21">
        <f t="shared" si="10"/>
        <v>-10406</v>
      </c>
      <c r="AX20" s="296">
        <f t="shared" si="11"/>
        <v>-11.999953872943021</v>
      </c>
      <c r="AY20" s="26">
        <f t="shared" si="12"/>
        <v>12036925</v>
      </c>
      <c r="AZ20" s="26">
        <f t="shared" si="13"/>
        <v>12473418</v>
      </c>
      <c r="BA20" s="26">
        <f t="shared" si="14"/>
        <v>12448539</v>
      </c>
      <c r="BB20" s="26">
        <f t="shared" si="15"/>
        <v>12406062</v>
      </c>
      <c r="BC20" s="26">
        <f t="shared" si="16"/>
        <v>12471606</v>
      </c>
      <c r="BD20" s="21">
        <f t="shared" si="17"/>
        <v>65544</v>
      </c>
      <c r="BE20" s="296">
        <f t="shared" si="18"/>
        <v>0.52832236369607044</v>
      </c>
    </row>
    <row r="21" spans="1:57" x14ac:dyDescent="0.15">
      <c r="A21" s="23" t="s">
        <v>22</v>
      </c>
      <c r="B21" s="300">
        <v>13200007</v>
      </c>
      <c r="C21" s="300">
        <v>14427857</v>
      </c>
      <c r="D21" s="303">
        <v>14761606</v>
      </c>
      <c r="E21" s="303">
        <v>14661760</v>
      </c>
      <c r="F21" s="303">
        <v>15024891</v>
      </c>
      <c r="G21" s="21">
        <f t="shared" si="0"/>
        <v>363131</v>
      </c>
      <c r="H21" s="296">
        <f t="shared" si="1"/>
        <v>2.476721757824436</v>
      </c>
      <c r="I21" s="24">
        <v>10335</v>
      </c>
      <c r="J21" s="24">
        <v>9834</v>
      </c>
      <c r="K21" s="25">
        <v>9742</v>
      </c>
      <c r="L21" s="25">
        <v>9740</v>
      </c>
      <c r="M21" s="25">
        <v>9740</v>
      </c>
      <c r="N21" s="21">
        <f t="shared" si="2"/>
        <v>0</v>
      </c>
      <c r="O21" s="296">
        <f t="shared" si="3"/>
        <v>0</v>
      </c>
      <c r="P21" s="24">
        <v>1009854</v>
      </c>
      <c r="Q21" s="24">
        <v>1201392</v>
      </c>
      <c r="R21" s="25">
        <v>1309648</v>
      </c>
      <c r="S21" s="25">
        <v>1276099</v>
      </c>
      <c r="T21" s="25">
        <v>1308417</v>
      </c>
      <c r="U21" s="21">
        <f t="shared" si="4"/>
        <v>32318</v>
      </c>
      <c r="V21" s="296">
        <f t="shared" si="5"/>
        <v>2.5325621288003517</v>
      </c>
      <c r="W21" s="24">
        <v>19659</v>
      </c>
      <c r="X21" s="24">
        <v>10299</v>
      </c>
      <c r="Y21" s="25"/>
      <c r="Z21" s="25"/>
      <c r="AA21" s="25"/>
      <c r="AB21" s="21">
        <f t="shared" si="19"/>
        <v>0</v>
      </c>
      <c r="AC21" s="296" t="e">
        <f t="shared" si="20"/>
        <v>#DIV/0!</v>
      </c>
      <c r="AD21" s="24">
        <v>12560360</v>
      </c>
      <c r="AE21" s="24">
        <v>18993032</v>
      </c>
      <c r="AF21" s="25">
        <v>19141841</v>
      </c>
      <c r="AG21" s="25">
        <v>18904423</v>
      </c>
      <c r="AH21" s="25">
        <v>19493198</v>
      </c>
      <c r="AI21" s="21">
        <f t="shared" si="6"/>
        <v>588775</v>
      </c>
      <c r="AJ21" s="296">
        <f t="shared" si="7"/>
        <v>3.1144827853248946</v>
      </c>
      <c r="AK21" s="25">
        <v>90484</v>
      </c>
      <c r="AL21" s="25">
        <v>91427</v>
      </c>
      <c r="AM21" s="25">
        <v>89751</v>
      </c>
      <c r="AN21" s="25">
        <v>91896</v>
      </c>
      <c r="AO21" s="25">
        <v>87099</v>
      </c>
      <c r="AP21" s="21">
        <f t="shared" si="8"/>
        <v>-4797</v>
      </c>
      <c r="AQ21" s="296">
        <f t="shared" si="9"/>
        <v>-5.2200313397753977</v>
      </c>
      <c r="AR21" s="25">
        <v>4882</v>
      </c>
      <c r="AS21" s="25">
        <v>5449</v>
      </c>
      <c r="AT21" s="25">
        <v>4984</v>
      </c>
      <c r="AU21" s="25">
        <v>4178</v>
      </c>
      <c r="AV21" s="25">
        <v>3712</v>
      </c>
      <c r="AW21" s="21">
        <f t="shared" si="10"/>
        <v>-466</v>
      </c>
      <c r="AX21" s="296">
        <f t="shared" si="11"/>
        <v>-11.153662039253231</v>
      </c>
      <c r="AY21" s="26">
        <f t="shared" si="12"/>
        <v>26895581</v>
      </c>
      <c r="AZ21" s="26">
        <f t="shared" si="13"/>
        <v>34739290</v>
      </c>
      <c r="BA21" s="26">
        <f t="shared" si="14"/>
        <v>35317572</v>
      </c>
      <c r="BB21" s="26">
        <f t="shared" si="15"/>
        <v>34948096</v>
      </c>
      <c r="BC21" s="26">
        <f t="shared" si="16"/>
        <v>35927057</v>
      </c>
      <c r="BD21" s="21">
        <f t="shared" si="17"/>
        <v>978961</v>
      </c>
      <c r="BE21" s="296">
        <f t="shared" si="18"/>
        <v>2.8011855066439098</v>
      </c>
    </row>
    <row r="22" spans="1:57" x14ac:dyDescent="0.15">
      <c r="A22" s="23" t="s">
        <v>14</v>
      </c>
      <c r="B22" s="26">
        <f>B19-B20-B21</f>
        <v>9924066</v>
      </c>
      <c r="C22" s="26">
        <f>C19-C20-C21</f>
        <v>10427750</v>
      </c>
      <c r="D22" s="26">
        <f>D19-D20-D21</f>
        <v>10397660</v>
      </c>
      <c r="E22" s="26">
        <f>E19-E20-E21</f>
        <v>10736240</v>
      </c>
      <c r="F22" s="26">
        <f>F19-F20-F21</f>
        <v>10911061</v>
      </c>
      <c r="G22" s="21">
        <f t="shared" si="0"/>
        <v>174821</v>
      </c>
      <c r="H22" s="296">
        <f t="shared" si="1"/>
        <v>1.6283261178960233</v>
      </c>
      <c r="I22" s="26">
        <f>I19-I20-I21</f>
        <v>10257</v>
      </c>
      <c r="J22" s="26">
        <f>J19-J20-J21</f>
        <v>10827</v>
      </c>
      <c r="K22" s="26">
        <f>K19-K20-K21</f>
        <v>14097</v>
      </c>
      <c r="L22" s="26">
        <f>L19-L20-L21</f>
        <v>16020</v>
      </c>
      <c r="M22" s="26">
        <f>M19-M20-M21</f>
        <v>13424</v>
      </c>
      <c r="N22" s="21">
        <f t="shared" si="2"/>
        <v>-2596</v>
      </c>
      <c r="O22" s="296">
        <f t="shared" si="3"/>
        <v>-16.204744069912611</v>
      </c>
      <c r="P22" s="26">
        <f>P19-P20-P21</f>
        <v>5090463</v>
      </c>
      <c r="Q22" s="26">
        <f>Q19-Q20-Q21</f>
        <v>4890771</v>
      </c>
      <c r="R22" s="26">
        <f>R19-R20-R21</f>
        <v>4925589</v>
      </c>
      <c r="S22" s="26">
        <f>S19-S20-S21</f>
        <v>4933808</v>
      </c>
      <c r="T22" s="26">
        <f>T19-T20-T21</f>
        <v>4946231</v>
      </c>
      <c r="U22" s="21">
        <f t="shared" si="4"/>
        <v>12423</v>
      </c>
      <c r="V22" s="296">
        <f t="shared" si="5"/>
        <v>0.25179334096503148</v>
      </c>
      <c r="W22" s="26">
        <f>W19-W20-W21</f>
        <v>126623</v>
      </c>
      <c r="X22" s="26">
        <f>X19-X20-X21</f>
        <v>22871</v>
      </c>
      <c r="Y22" s="21"/>
      <c r="Z22" s="21"/>
      <c r="AA22" s="21"/>
      <c r="AB22" s="21">
        <f t="shared" si="19"/>
        <v>0</v>
      </c>
      <c r="AC22" s="296" t="e">
        <f t="shared" si="20"/>
        <v>#DIV/0!</v>
      </c>
      <c r="AD22" s="26">
        <f>AD19-AD20-AD21</f>
        <v>6100059</v>
      </c>
      <c r="AE22" s="26">
        <f>AE19-AE20-AE21</f>
        <v>8564704</v>
      </c>
      <c r="AF22" s="26">
        <f>AF19-AF20-AF21</f>
        <v>8530264</v>
      </c>
      <c r="AG22" s="26">
        <f>AG19-AG20-AG21</f>
        <v>8710909</v>
      </c>
      <c r="AH22" s="26">
        <f>AH19-AH20-AH21</f>
        <v>9188392</v>
      </c>
      <c r="AI22" s="21">
        <f t="shared" si="6"/>
        <v>477483</v>
      </c>
      <c r="AJ22" s="296">
        <f t="shared" si="7"/>
        <v>5.4814371267108868</v>
      </c>
      <c r="AK22" s="21">
        <f>AK19-AK20-AK21</f>
        <v>270321</v>
      </c>
      <c r="AL22" s="21">
        <f>AL19-AL20-AL21</f>
        <v>267078</v>
      </c>
      <c r="AM22" s="21">
        <f>AM19-AM20-AM21</f>
        <v>267002</v>
      </c>
      <c r="AN22" s="21">
        <f>AN19-AN20-AN21</f>
        <v>300950</v>
      </c>
      <c r="AO22" s="21">
        <f>AO19-AO20-AO21</f>
        <v>278874</v>
      </c>
      <c r="AP22" s="21">
        <f t="shared" si="8"/>
        <v>-22076</v>
      </c>
      <c r="AQ22" s="296">
        <f t="shared" si="9"/>
        <v>-7.3354377803621862</v>
      </c>
      <c r="AR22" s="21">
        <f>AR19-AR20-AR21</f>
        <v>14358</v>
      </c>
      <c r="AS22" s="21">
        <f>AS19-AS20-AS21</f>
        <v>18249</v>
      </c>
      <c r="AT22" s="21">
        <f>AT19-AT20-AT21</f>
        <v>18479</v>
      </c>
      <c r="AU22" s="21">
        <f>AU19-AU20-AU21</f>
        <v>18069</v>
      </c>
      <c r="AV22" s="21">
        <f>AV19-AV20-AV21</f>
        <v>16354</v>
      </c>
      <c r="AW22" s="21">
        <f t="shared" si="10"/>
        <v>-1715</v>
      </c>
      <c r="AX22" s="296">
        <f t="shared" si="11"/>
        <v>-9.4913941003929381</v>
      </c>
      <c r="AY22" s="26">
        <f t="shared" si="12"/>
        <v>21536147</v>
      </c>
      <c r="AZ22" s="26">
        <f t="shared" si="13"/>
        <v>24202250</v>
      </c>
      <c r="BA22" s="26">
        <f t="shared" si="14"/>
        <v>24153091</v>
      </c>
      <c r="BB22" s="26">
        <f t="shared" si="15"/>
        <v>24715996</v>
      </c>
      <c r="BC22" s="26">
        <f t="shared" si="16"/>
        <v>25354336</v>
      </c>
      <c r="BD22" s="21">
        <f t="shared" si="17"/>
        <v>638340</v>
      </c>
      <c r="BE22" s="296">
        <f t="shared" si="18"/>
        <v>2.5826998839132358</v>
      </c>
    </row>
    <row r="23" spans="1:57" x14ac:dyDescent="0.15">
      <c r="A23" s="23" t="s">
        <v>23</v>
      </c>
      <c r="B23" s="24">
        <v>2219089</v>
      </c>
      <c r="C23" s="24">
        <v>2117814</v>
      </c>
      <c r="D23" s="25">
        <v>1902829</v>
      </c>
      <c r="E23" s="25">
        <v>1731538</v>
      </c>
      <c r="F23" s="25">
        <v>1547277</v>
      </c>
      <c r="G23" s="21">
        <f t="shared" si="0"/>
        <v>-184261</v>
      </c>
      <c r="H23" s="296">
        <f t="shared" si="1"/>
        <v>-10.641464409097576</v>
      </c>
      <c r="I23" s="24">
        <v>1067</v>
      </c>
      <c r="J23" s="24">
        <v>936</v>
      </c>
      <c r="K23" s="25">
        <v>802</v>
      </c>
      <c r="L23" s="25">
        <v>665</v>
      </c>
      <c r="M23" s="25">
        <v>526</v>
      </c>
      <c r="N23" s="21">
        <f t="shared" si="2"/>
        <v>-139</v>
      </c>
      <c r="O23" s="296">
        <f t="shared" si="3"/>
        <v>-20.902255639097746</v>
      </c>
      <c r="P23" s="24">
        <v>601673</v>
      </c>
      <c r="Q23" s="24">
        <v>613949</v>
      </c>
      <c r="R23" s="25">
        <v>566586</v>
      </c>
      <c r="S23" s="25">
        <v>597671</v>
      </c>
      <c r="T23" s="25">
        <v>598803</v>
      </c>
      <c r="U23" s="21">
        <f t="shared" si="4"/>
        <v>1132</v>
      </c>
      <c r="V23" s="296">
        <f t="shared" si="5"/>
        <v>0.18940186155928596</v>
      </c>
      <c r="W23" s="24">
        <v>22</v>
      </c>
      <c r="X23" s="24">
        <v>591</v>
      </c>
      <c r="Y23" s="25"/>
      <c r="Z23" s="25"/>
      <c r="AA23" s="25"/>
      <c r="AB23" s="21">
        <f t="shared" si="19"/>
        <v>0</v>
      </c>
      <c r="AC23" s="296" t="e">
        <f t="shared" si="20"/>
        <v>#DIV/0!</v>
      </c>
      <c r="AD23" s="24">
        <v>2768411</v>
      </c>
      <c r="AE23" s="24">
        <v>3841366</v>
      </c>
      <c r="AF23" s="25">
        <v>3457267</v>
      </c>
      <c r="AG23" s="25">
        <v>3176256</v>
      </c>
      <c r="AH23" s="25">
        <v>2964545</v>
      </c>
      <c r="AI23" s="21">
        <f t="shared" si="6"/>
        <v>-211711</v>
      </c>
      <c r="AJ23" s="296">
        <f t="shared" si="7"/>
        <v>-6.6654262124967252</v>
      </c>
      <c r="AK23" s="25">
        <v>25257</v>
      </c>
      <c r="AL23" s="25">
        <v>22507</v>
      </c>
      <c r="AM23" s="25">
        <v>21317</v>
      </c>
      <c r="AN23" s="25">
        <v>24516</v>
      </c>
      <c r="AO23" s="25">
        <v>22454</v>
      </c>
      <c r="AP23" s="21">
        <f t="shared" si="8"/>
        <v>-2062</v>
      </c>
      <c r="AQ23" s="296">
        <f t="shared" si="9"/>
        <v>-8.410833741230217</v>
      </c>
      <c r="AR23" s="25">
        <v>757</v>
      </c>
      <c r="AS23" s="25">
        <v>835</v>
      </c>
      <c r="AT23" s="25">
        <v>810</v>
      </c>
      <c r="AU23" s="25">
        <v>842</v>
      </c>
      <c r="AV23" s="25">
        <v>897</v>
      </c>
      <c r="AW23" s="21">
        <f t="shared" si="10"/>
        <v>55</v>
      </c>
      <c r="AX23" s="296">
        <f t="shared" si="11"/>
        <v>6.5320665083135392</v>
      </c>
      <c r="AY23" s="26">
        <f t="shared" si="12"/>
        <v>5616276</v>
      </c>
      <c r="AZ23" s="26">
        <f t="shared" si="13"/>
        <v>6597998</v>
      </c>
      <c r="BA23" s="26">
        <f t="shared" si="14"/>
        <v>5949611</v>
      </c>
      <c r="BB23" s="26">
        <f t="shared" si="15"/>
        <v>5531488</v>
      </c>
      <c r="BC23" s="26">
        <f t="shared" si="16"/>
        <v>5134502</v>
      </c>
      <c r="BD23" s="21">
        <f t="shared" si="17"/>
        <v>-396986</v>
      </c>
      <c r="BE23" s="296">
        <f t="shared" si="18"/>
        <v>-7.1768392157770204</v>
      </c>
    </row>
    <row r="24" spans="1:57" x14ac:dyDescent="0.15">
      <c r="A24" s="23" t="s">
        <v>24</v>
      </c>
      <c r="B24" s="24">
        <v>2093463</v>
      </c>
      <c r="C24" s="24">
        <v>1967942</v>
      </c>
      <c r="D24" s="25">
        <v>1786421</v>
      </c>
      <c r="E24" s="25">
        <v>1602406</v>
      </c>
      <c r="F24" s="25">
        <v>1464506</v>
      </c>
      <c r="G24" s="21">
        <f t="shared" si="0"/>
        <v>-137900</v>
      </c>
      <c r="H24" s="296">
        <f t="shared" si="1"/>
        <v>-8.6058090146941524</v>
      </c>
      <c r="I24" s="24">
        <v>1067</v>
      </c>
      <c r="J24" s="24">
        <v>936</v>
      </c>
      <c r="K24" s="25">
        <v>802</v>
      </c>
      <c r="L24" s="25">
        <v>665</v>
      </c>
      <c r="M24" s="25">
        <v>526</v>
      </c>
      <c r="N24" s="21">
        <f t="shared" si="2"/>
        <v>-139</v>
      </c>
      <c r="O24" s="296">
        <f t="shared" si="3"/>
        <v>-20.902255639097746</v>
      </c>
      <c r="P24" s="24">
        <v>142433</v>
      </c>
      <c r="Q24" s="24">
        <v>131179</v>
      </c>
      <c r="R24" s="25">
        <v>115665</v>
      </c>
      <c r="S24" s="25">
        <v>99682</v>
      </c>
      <c r="T24" s="25">
        <v>85617</v>
      </c>
      <c r="U24" s="21">
        <f t="shared" si="4"/>
        <v>-14065</v>
      </c>
      <c r="V24" s="296">
        <f t="shared" si="5"/>
        <v>-14.109869384643165</v>
      </c>
      <c r="W24" s="24">
        <v>22</v>
      </c>
      <c r="X24" s="24">
        <v>591</v>
      </c>
      <c r="Y24" s="25"/>
      <c r="Z24" s="25"/>
      <c r="AA24" s="25"/>
      <c r="AB24" s="21">
        <f t="shared" si="19"/>
        <v>0</v>
      </c>
      <c r="AC24" s="296" t="e">
        <f t="shared" si="20"/>
        <v>#DIV/0!</v>
      </c>
      <c r="AD24" s="24">
        <v>2641530</v>
      </c>
      <c r="AE24" s="24">
        <v>3648979</v>
      </c>
      <c r="AF24" s="25">
        <v>3304812</v>
      </c>
      <c r="AG24" s="25">
        <v>2987222</v>
      </c>
      <c r="AH24" s="25">
        <v>2790459</v>
      </c>
      <c r="AI24" s="21">
        <f t="shared" si="6"/>
        <v>-196763</v>
      </c>
      <c r="AJ24" s="296">
        <f t="shared" si="7"/>
        <v>-6.5868221377587606</v>
      </c>
      <c r="AK24" s="25">
        <v>6949</v>
      </c>
      <c r="AL24" s="25">
        <v>5998</v>
      </c>
      <c r="AM24" s="25">
        <v>5084</v>
      </c>
      <c r="AN24" s="25">
        <v>6473</v>
      </c>
      <c r="AO24" s="25">
        <v>5133</v>
      </c>
      <c r="AP24" s="21">
        <f t="shared" si="8"/>
        <v>-1340</v>
      </c>
      <c r="AQ24" s="296">
        <f t="shared" si="9"/>
        <v>-20.701374942067048</v>
      </c>
      <c r="AR24" s="25">
        <v>18</v>
      </c>
      <c r="AS24" s="25">
        <v>24</v>
      </c>
      <c r="AT24" s="25">
        <v>19</v>
      </c>
      <c r="AU24" s="25">
        <v>12</v>
      </c>
      <c r="AV24" s="25">
        <v>7</v>
      </c>
      <c r="AW24" s="21">
        <f t="shared" si="10"/>
        <v>-5</v>
      </c>
      <c r="AX24" s="296">
        <f t="shared" si="11"/>
        <v>-41.666666666666671</v>
      </c>
      <c r="AY24" s="26">
        <f t="shared" si="12"/>
        <v>4885482</v>
      </c>
      <c r="AZ24" s="26">
        <f t="shared" si="13"/>
        <v>5755649</v>
      </c>
      <c r="BA24" s="26">
        <f t="shared" si="14"/>
        <v>5212803</v>
      </c>
      <c r="BB24" s="26">
        <f t="shared" si="15"/>
        <v>4696460</v>
      </c>
      <c r="BC24" s="26">
        <f t="shared" si="16"/>
        <v>4346248</v>
      </c>
      <c r="BD24" s="21">
        <f t="shared" si="17"/>
        <v>-350212</v>
      </c>
      <c r="BE24" s="296">
        <f t="shared" si="18"/>
        <v>-7.4569356494040191</v>
      </c>
    </row>
    <row r="25" spans="1:57" x14ac:dyDescent="0.15">
      <c r="A25" s="29" t="s">
        <v>25</v>
      </c>
      <c r="B25" s="30">
        <f>B23-B24</f>
        <v>125626</v>
      </c>
      <c r="C25" s="30">
        <f>C23-C24</f>
        <v>149872</v>
      </c>
      <c r="D25" s="30">
        <f>D23-D24</f>
        <v>116408</v>
      </c>
      <c r="E25" s="30">
        <f>E23-E24</f>
        <v>129132</v>
      </c>
      <c r="F25" s="30">
        <f>F23-F24</f>
        <v>82771</v>
      </c>
      <c r="G25" s="297">
        <f t="shared" si="0"/>
        <v>-46361</v>
      </c>
      <c r="H25" s="298">
        <f t="shared" si="1"/>
        <v>-35.90202273642474</v>
      </c>
      <c r="I25" s="30">
        <f>I23-I24</f>
        <v>0</v>
      </c>
      <c r="J25" s="30">
        <f>J23-J24</f>
        <v>0</v>
      </c>
      <c r="K25" s="30">
        <f>K23-K24</f>
        <v>0</v>
      </c>
      <c r="L25" s="30">
        <f>L23-L24</f>
        <v>0</v>
      </c>
      <c r="M25" s="30">
        <f>M23-M24</f>
        <v>0</v>
      </c>
      <c r="N25" s="297">
        <f t="shared" si="2"/>
        <v>0</v>
      </c>
      <c r="O25" s="298" t="e">
        <f t="shared" si="3"/>
        <v>#DIV/0!</v>
      </c>
      <c r="P25" s="30">
        <f>P23-P24</f>
        <v>459240</v>
      </c>
      <c r="Q25" s="30">
        <f>Q23-Q24</f>
        <v>482770</v>
      </c>
      <c r="R25" s="30">
        <f>R23-R24</f>
        <v>450921</v>
      </c>
      <c r="S25" s="30">
        <f>S23-S24</f>
        <v>497989</v>
      </c>
      <c r="T25" s="30">
        <f>T23-T24</f>
        <v>513186</v>
      </c>
      <c r="U25" s="297">
        <f t="shared" si="4"/>
        <v>15197</v>
      </c>
      <c r="V25" s="298">
        <f t="shared" si="5"/>
        <v>3.0516738321529191</v>
      </c>
      <c r="W25" s="30">
        <f>W23-W24</f>
        <v>0</v>
      </c>
      <c r="X25" s="30">
        <f>X23-X24</f>
        <v>0</v>
      </c>
      <c r="Y25" s="31"/>
      <c r="Z25" s="31"/>
      <c r="AA25" s="31"/>
      <c r="AB25" s="297">
        <f t="shared" si="19"/>
        <v>0</v>
      </c>
      <c r="AC25" s="298" t="e">
        <f t="shared" si="20"/>
        <v>#DIV/0!</v>
      </c>
      <c r="AD25" s="30">
        <f>AD23-AD24</f>
        <v>126881</v>
      </c>
      <c r="AE25" s="30">
        <f>AE23-AE24</f>
        <v>192387</v>
      </c>
      <c r="AF25" s="30">
        <f>AF23-AF24</f>
        <v>152455</v>
      </c>
      <c r="AG25" s="30">
        <f>AG23-AG24</f>
        <v>189034</v>
      </c>
      <c r="AH25" s="30">
        <f>AH23-AH24</f>
        <v>174086</v>
      </c>
      <c r="AI25" s="297">
        <f t="shared" si="6"/>
        <v>-14948</v>
      </c>
      <c r="AJ25" s="298">
        <f t="shared" si="7"/>
        <v>-7.9075721827819327</v>
      </c>
      <c r="AK25" s="30">
        <f>AK23-AK24</f>
        <v>18308</v>
      </c>
      <c r="AL25" s="30">
        <f>AL23-AL24</f>
        <v>16509</v>
      </c>
      <c r="AM25" s="30">
        <f>AM23-AM24</f>
        <v>16233</v>
      </c>
      <c r="AN25" s="30">
        <f>AN23-AN24</f>
        <v>18043</v>
      </c>
      <c r="AO25" s="30">
        <f>AO23-AO24</f>
        <v>17321</v>
      </c>
      <c r="AP25" s="297">
        <f t="shared" si="8"/>
        <v>-722</v>
      </c>
      <c r="AQ25" s="298">
        <f t="shared" si="9"/>
        <v>-4.0015518483622454</v>
      </c>
      <c r="AR25" s="30">
        <f>AR23-AR24</f>
        <v>739</v>
      </c>
      <c r="AS25" s="30">
        <f>AS23-AS24</f>
        <v>811</v>
      </c>
      <c r="AT25" s="30">
        <f>AT23-AT24</f>
        <v>791</v>
      </c>
      <c r="AU25" s="30">
        <f>AU23-AU24</f>
        <v>830</v>
      </c>
      <c r="AV25" s="30">
        <f>AV23-AV24</f>
        <v>890</v>
      </c>
      <c r="AW25" s="297">
        <f t="shared" si="10"/>
        <v>60</v>
      </c>
      <c r="AX25" s="298">
        <f t="shared" si="11"/>
        <v>7.2289156626506017</v>
      </c>
      <c r="AY25" s="30">
        <f t="shared" si="12"/>
        <v>730794</v>
      </c>
      <c r="AZ25" s="30">
        <f t="shared" si="13"/>
        <v>842349</v>
      </c>
      <c r="BA25" s="30">
        <f t="shared" si="14"/>
        <v>736808</v>
      </c>
      <c r="BB25" s="30">
        <f t="shared" si="15"/>
        <v>835028</v>
      </c>
      <c r="BC25" s="30">
        <f t="shared" si="16"/>
        <v>788254</v>
      </c>
      <c r="BD25" s="297">
        <f t="shared" si="17"/>
        <v>-46774</v>
      </c>
      <c r="BE25" s="298">
        <f t="shared" si="18"/>
        <v>-5.601488812351203</v>
      </c>
    </row>
    <row r="26" spans="1:57" x14ac:dyDescent="0.15">
      <c r="A26" s="12" t="s">
        <v>26</v>
      </c>
      <c r="B26" s="21">
        <f>IF(B28-B29&gt;0,B28-B29,0)</f>
        <v>3893735</v>
      </c>
      <c r="C26" s="21">
        <f>IF(C28-C29&gt;0,C28-C29,0)</f>
        <v>3461931</v>
      </c>
      <c r="D26" s="21">
        <f>IF(D28-D29&gt;0,D28-D29,0)</f>
        <v>4007186</v>
      </c>
      <c r="E26" s="21">
        <f>IF(E28-E29&gt;0,E28-E29,0)</f>
        <v>3869441</v>
      </c>
      <c r="F26" s="21">
        <f>IF(F28-F29&gt;0,F28-F29,0)</f>
        <v>3510740</v>
      </c>
      <c r="G26" s="293">
        <f t="shared" si="0"/>
        <v>-358701</v>
      </c>
      <c r="H26" s="299">
        <f t="shared" si="1"/>
        <v>-9.27009870417975</v>
      </c>
      <c r="I26" s="21">
        <f>IF(I28-I29&gt;0,I28-I29,0)</f>
        <v>15657</v>
      </c>
      <c r="J26" s="21">
        <f>IF(J28-J29&gt;0,J28-J29,0)</f>
        <v>17944</v>
      </c>
      <c r="K26" s="21">
        <f>IF(K28-K29&gt;0,K28-K29,0)</f>
        <v>16321</v>
      </c>
      <c r="L26" s="21">
        <f>IF(L28-L29&gt;0,L28-L29,0)</f>
        <v>13241</v>
      </c>
      <c r="M26" s="21">
        <f>IF(M28-M29&gt;0,M28-M29,0)</f>
        <v>15738</v>
      </c>
      <c r="N26" s="293">
        <f t="shared" si="2"/>
        <v>2497</v>
      </c>
      <c r="O26" s="299">
        <f t="shared" si="3"/>
        <v>18.858092289102032</v>
      </c>
      <c r="P26" s="21">
        <f>IF(P28-P29&gt;0,P28-P29,0)</f>
        <v>0</v>
      </c>
      <c r="Q26" s="21">
        <f>IF(Q28-Q29&gt;0,Q28-Q29,0)</f>
        <v>0</v>
      </c>
      <c r="R26" s="21">
        <f>IF(R28-R29&gt;0,R28-R29,0)</f>
        <v>1367950</v>
      </c>
      <c r="S26" s="21">
        <f>IF(S28-S29&gt;0,S28-S29,0)</f>
        <v>1271624</v>
      </c>
      <c r="T26" s="21">
        <f>IF(T28-T29&gt;0,T28-T29,0)</f>
        <v>0</v>
      </c>
      <c r="U26" s="293">
        <f t="shared" si="4"/>
        <v>-1271624</v>
      </c>
      <c r="V26" s="340" t="s">
        <v>223</v>
      </c>
      <c r="W26" s="21">
        <f>IF(W28-W29&gt;0,W28-W29,0)</f>
        <v>0</v>
      </c>
      <c r="X26" s="21">
        <f>IF(X28-X29&gt;0,X28-X29,0)</f>
        <v>4734</v>
      </c>
      <c r="Y26" s="21">
        <v>0</v>
      </c>
      <c r="Z26" s="21">
        <v>0</v>
      </c>
      <c r="AA26" s="21">
        <v>0</v>
      </c>
      <c r="AB26" s="293">
        <f t="shared" si="19"/>
        <v>0</v>
      </c>
      <c r="AC26" s="299" t="e">
        <f t="shared" si="20"/>
        <v>#DIV/0!</v>
      </c>
      <c r="AD26" s="21">
        <f>IF(AD28-AD29&gt;0,AD28-AD29,0)</f>
        <v>1599268</v>
      </c>
      <c r="AE26" s="21">
        <f>IF(AE28-AE29&gt;0,AE28-AE29,0)</f>
        <v>1749970</v>
      </c>
      <c r="AF26" s="21">
        <f>IF(AF28-AF29&gt;0,AF28-AF29,0)</f>
        <v>1516781</v>
      </c>
      <c r="AG26" s="21">
        <f>IF(AG28-AG29&gt;0,AG28-AG29,0)</f>
        <v>1191814</v>
      </c>
      <c r="AH26" s="21">
        <f>IF(AH28-AH29&gt;0,AH28-AH29,0)</f>
        <v>1625255</v>
      </c>
      <c r="AI26" s="293">
        <f t="shared" si="6"/>
        <v>433441</v>
      </c>
      <c r="AJ26" s="299">
        <f t="shared" si="7"/>
        <v>36.36817489977463</v>
      </c>
      <c r="AK26" s="21">
        <f>IF(AK28-AK29&gt;0,AK28-AK29,0)</f>
        <v>2139</v>
      </c>
      <c r="AL26" s="21">
        <f>IF(AL28-AL29&gt;0,AL28-AL29,0)</f>
        <v>0</v>
      </c>
      <c r="AM26" s="21">
        <f>IF(AM28-AM29&gt;0,AM28-AM29,0)</f>
        <v>0</v>
      </c>
      <c r="AN26" s="21">
        <f>IF(AN28-AN29&gt;0,AN28-AN29,0)</f>
        <v>0</v>
      </c>
      <c r="AO26" s="21">
        <f>IF(AO28-AO29&gt;0,AO28-AO29,0)</f>
        <v>0</v>
      </c>
      <c r="AP26" s="293">
        <f t="shared" si="8"/>
        <v>0</v>
      </c>
      <c r="AQ26" s="299" t="e">
        <f t="shared" si="9"/>
        <v>#DIV/0!</v>
      </c>
      <c r="AR26" s="21">
        <f>IF(AR28-AR29&gt;0,AR28-AR29,0)</f>
        <v>12660</v>
      </c>
      <c r="AS26" s="21">
        <f>IF(AS28-AS29&gt;0,AS28-AS29,0)</f>
        <v>4091</v>
      </c>
      <c r="AT26" s="21">
        <f>IF(AT28-AT29&gt;0,AT28-AT29,0)</f>
        <v>5732</v>
      </c>
      <c r="AU26" s="21">
        <f>IF(AU28-AU29&gt;0,AU28-AU29,0)</f>
        <v>3515</v>
      </c>
      <c r="AV26" s="21">
        <f>IF(AV28-AV29&gt;0,AV28-AV29,0)</f>
        <v>7473</v>
      </c>
      <c r="AW26" s="293">
        <f t="shared" si="10"/>
        <v>3958</v>
      </c>
      <c r="AX26" s="299">
        <f t="shared" si="11"/>
        <v>112.60312944523471</v>
      </c>
      <c r="AY26" s="21">
        <f t="shared" si="12"/>
        <v>5523459</v>
      </c>
      <c r="AZ26" s="21">
        <f t="shared" si="13"/>
        <v>5238670</v>
      </c>
      <c r="BA26" s="21">
        <f t="shared" si="14"/>
        <v>6913970</v>
      </c>
      <c r="BB26" s="21">
        <f t="shared" si="15"/>
        <v>6349635</v>
      </c>
      <c r="BC26" s="21">
        <f t="shared" si="16"/>
        <v>5159206</v>
      </c>
      <c r="BD26" s="293">
        <f t="shared" si="17"/>
        <v>-1190429</v>
      </c>
      <c r="BE26" s="299">
        <f t="shared" si="18"/>
        <v>-18.747991026255839</v>
      </c>
    </row>
    <row r="27" spans="1:57" x14ac:dyDescent="0.15">
      <c r="A27" s="20" t="s">
        <v>27</v>
      </c>
      <c r="B27" s="21">
        <f>IF(B29-B28&gt;0,B29-B28,0)</f>
        <v>0</v>
      </c>
      <c r="C27" s="21">
        <f>IF(C29-C28&gt;0,C29-C28,0)</f>
        <v>0</v>
      </c>
      <c r="D27" s="21">
        <f>IF(D29-D28&gt;0,D29-D28,0)</f>
        <v>0</v>
      </c>
      <c r="E27" s="21">
        <f>IF(E29-E28&gt;0,E29-E28,0)</f>
        <v>0</v>
      </c>
      <c r="F27" s="21">
        <f>IF(F29-F28&gt;0,F29-F28,0)</f>
        <v>0</v>
      </c>
      <c r="G27" s="21">
        <f t="shared" si="0"/>
        <v>0</v>
      </c>
      <c r="H27" s="296" t="e">
        <f t="shared" si="1"/>
        <v>#DIV/0!</v>
      </c>
      <c r="I27" s="21">
        <f>IF(I29-I28&gt;0,I29-I28,0)</f>
        <v>0</v>
      </c>
      <c r="J27" s="21">
        <f>IF(J29-J28&gt;0,J29-J28,0)</f>
        <v>0</v>
      </c>
      <c r="K27" s="21">
        <f>IF(K29-K28&gt;0,K29-K28,0)</f>
        <v>0</v>
      </c>
      <c r="L27" s="21">
        <f>IF(L29-L28&gt;0,L29-L28,0)</f>
        <v>0</v>
      </c>
      <c r="M27" s="21">
        <f>IF(M29-M28&gt;0,M29-M28,0)</f>
        <v>0</v>
      </c>
      <c r="N27" s="21">
        <f t="shared" si="2"/>
        <v>0</v>
      </c>
      <c r="O27" s="296" t="e">
        <f t="shared" si="3"/>
        <v>#DIV/0!</v>
      </c>
      <c r="P27" s="21">
        <f>IF(P29-P28&gt;0,P29-P28,0)</f>
        <v>809743</v>
      </c>
      <c r="Q27" s="21">
        <f>IF(Q29-Q28&gt;0,Q29-Q28,0)</f>
        <v>198541</v>
      </c>
      <c r="R27" s="21">
        <f>IF(R29-R28&gt;0,R29-R28,0)</f>
        <v>0</v>
      </c>
      <c r="S27" s="21">
        <f>IF(S29-S28&gt;0,S29-S28,0)</f>
        <v>0</v>
      </c>
      <c r="T27" s="21">
        <f>IF(T29-T28&gt;0,T29-T28,0)</f>
        <v>1463575</v>
      </c>
      <c r="U27" s="21">
        <f t="shared" si="4"/>
        <v>1463575</v>
      </c>
      <c r="V27" s="341" t="s">
        <v>224</v>
      </c>
      <c r="W27" s="26">
        <f>IF(W29-W28&gt;0,W29-W28,0)</f>
        <v>42669</v>
      </c>
      <c r="X27" s="26">
        <f>IF(X29-X28&gt;0,X29-X28,0)</f>
        <v>0</v>
      </c>
      <c r="Y27" s="21"/>
      <c r="Z27" s="21"/>
      <c r="AA27" s="21"/>
      <c r="AB27" s="21">
        <f t="shared" si="19"/>
        <v>0</v>
      </c>
      <c r="AC27" s="296" t="e">
        <f t="shared" si="20"/>
        <v>#DIV/0!</v>
      </c>
      <c r="AD27" s="26">
        <f>IF(AD29-AD28&gt;0,AD29-AD28,0)</f>
        <v>0</v>
      </c>
      <c r="AE27" s="26">
        <f>IF(AE29-AE28&gt;0,AE29-AE28,0)</f>
        <v>0</v>
      </c>
      <c r="AF27" s="26">
        <f>IF(AF29-AF28&gt;0,AF29-AF28,0)</f>
        <v>0</v>
      </c>
      <c r="AG27" s="26">
        <f>IF(AG29-AG28&gt;0,AG29-AG28,0)</f>
        <v>0</v>
      </c>
      <c r="AH27" s="26">
        <f>IF(AH29-AH28&gt;0,AH29-AH28,0)</f>
        <v>0</v>
      </c>
      <c r="AI27" s="21">
        <f t="shared" si="6"/>
        <v>0</v>
      </c>
      <c r="AJ27" s="296" t="e">
        <f t="shared" si="7"/>
        <v>#DIV/0!</v>
      </c>
      <c r="AK27" s="21">
        <f>IF(AK29-AK28&gt;0,AK29-AK28,0)</f>
        <v>0</v>
      </c>
      <c r="AL27" s="21">
        <f>IF(AL29-AL28&gt;0,AL29-AL28,0)</f>
        <v>11099</v>
      </c>
      <c r="AM27" s="21">
        <f>IF(AM29-AM28&gt;0,AM29-AM28,0)</f>
        <v>17408</v>
      </c>
      <c r="AN27" s="21">
        <f>IF(AN29-AN28&gt;0,AN29-AN28,0)</f>
        <v>57194</v>
      </c>
      <c r="AO27" s="21">
        <f>IF(AO29-AO28&gt;0,AO29-AO28,0)</f>
        <v>83514</v>
      </c>
      <c r="AP27" s="21">
        <f t="shared" si="8"/>
        <v>26320</v>
      </c>
      <c r="AQ27" s="296">
        <f t="shared" si="9"/>
        <v>46.018813162219814</v>
      </c>
      <c r="AR27" s="21">
        <f>IF(AR29-AR28&gt;0,AR29-AR28,0)</f>
        <v>0</v>
      </c>
      <c r="AS27" s="21">
        <f>IF(AS29-AS28&gt;0,AS29-AS28,0)</f>
        <v>0</v>
      </c>
      <c r="AT27" s="21">
        <f>IF(AT29-AT28&gt;0,AT29-AT28,0)</f>
        <v>0</v>
      </c>
      <c r="AU27" s="21">
        <f>IF(AU29-AU28&gt;0,AU29-AU28,0)</f>
        <v>0</v>
      </c>
      <c r="AV27" s="21">
        <f>IF(AV29-AV28&gt;0,AV29-AV28,0)</f>
        <v>0</v>
      </c>
      <c r="AW27" s="21">
        <f t="shared" si="10"/>
        <v>0</v>
      </c>
      <c r="AX27" s="296" t="e">
        <f t="shared" si="11"/>
        <v>#DIV/0!</v>
      </c>
      <c r="AY27" s="26">
        <f t="shared" si="12"/>
        <v>852412</v>
      </c>
      <c r="AZ27" s="26">
        <f t="shared" si="13"/>
        <v>209640</v>
      </c>
      <c r="BA27" s="26">
        <f t="shared" si="14"/>
        <v>17408</v>
      </c>
      <c r="BB27" s="26">
        <f t="shared" si="15"/>
        <v>57194</v>
      </c>
      <c r="BC27" s="26">
        <f t="shared" si="16"/>
        <v>1547089</v>
      </c>
      <c r="BD27" s="21">
        <f t="shared" si="17"/>
        <v>1489895</v>
      </c>
      <c r="BE27" s="296">
        <f t="shared" si="18"/>
        <v>2604.9847886141906</v>
      </c>
    </row>
    <row r="28" spans="1:57" x14ac:dyDescent="0.15">
      <c r="A28" s="23" t="s">
        <v>28</v>
      </c>
      <c r="B28" s="24">
        <v>4363139</v>
      </c>
      <c r="C28" s="24">
        <v>3903358</v>
      </c>
      <c r="D28" s="25">
        <v>4238912</v>
      </c>
      <c r="E28" s="25">
        <v>4085264</v>
      </c>
      <c r="F28" s="25">
        <v>3729547</v>
      </c>
      <c r="G28" s="21">
        <f t="shared" si="0"/>
        <v>-355717</v>
      </c>
      <c r="H28" s="296">
        <f t="shared" si="1"/>
        <v>-8.7073197717454747</v>
      </c>
      <c r="I28" s="24">
        <v>15657</v>
      </c>
      <c r="J28" s="24">
        <v>17944</v>
      </c>
      <c r="K28" s="25">
        <v>16321</v>
      </c>
      <c r="L28" s="25">
        <v>13241</v>
      </c>
      <c r="M28" s="25">
        <v>15738</v>
      </c>
      <c r="N28" s="21">
        <f t="shared" si="2"/>
        <v>2497</v>
      </c>
      <c r="O28" s="296">
        <f t="shared" si="3"/>
        <v>18.858092289102032</v>
      </c>
      <c r="P28" s="24">
        <v>106743</v>
      </c>
      <c r="Q28" s="24">
        <v>499675</v>
      </c>
      <c r="R28" s="25">
        <v>1586525</v>
      </c>
      <c r="S28" s="25">
        <v>1388275</v>
      </c>
      <c r="T28" s="25">
        <v>95771</v>
      </c>
      <c r="U28" s="21">
        <f t="shared" si="4"/>
        <v>-1292504</v>
      </c>
      <c r="V28" s="296">
        <f>U28/S28*100</f>
        <v>-93.101438835965496</v>
      </c>
      <c r="W28" s="24"/>
      <c r="X28" s="24">
        <v>4734</v>
      </c>
      <c r="Y28" s="25"/>
      <c r="Z28" s="25"/>
      <c r="AA28" s="25"/>
      <c r="AB28" s="21">
        <f t="shared" si="19"/>
        <v>0</v>
      </c>
      <c r="AC28" s="296" t="e">
        <f t="shared" si="20"/>
        <v>#DIV/0!</v>
      </c>
      <c r="AD28" s="24">
        <v>1775567</v>
      </c>
      <c r="AE28" s="24">
        <v>1958171</v>
      </c>
      <c r="AF28" s="25">
        <v>1670840</v>
      </c>
      <c r="AG28" s="25">
        <v>1347434</v>
      </c>
      <c r="AH28" s="25">
        <v>1885418</v>
      </c>
      <c r="AI28" s="21">
        <f t="shared" si="6"/>
        <v>537984</v>
      </c>
      <c r="AJ28" s="296">
        <f t="shared" si="7"/>
        <v>39.926556699623134</v>
      </c>
      <c r="AK28" s="25">
        <v>27599</v>
      </c>
      <c r="AL28" s="25">
        <v>7486</v>
      </c>
      <c r="AM28" s="25">
        <v>23329</v>
      </c>
      <c r="AN28" s="25">
        <v>11971</v>
      </c>
      <c r="AO28" s="25">
        <v>0</v>
      </c>
      <c r="AP28" s="21">
        <f t="shared" si="8"/>
        <v>-11971</v>
      </c>
      <c r="AQ28" s="341" t="s">
        <v>223</v>
      </c>
      <c r="AR28" s="25">
        <v>12660</v>
      </c>
      <c r="AS28" s="25">
        <v>4091</v>
      </c>
      <c r="AT28" s="25">
        <v>5732</v>
      </c>
      <c r="AU28" s="25">
        <v>3515</v>
      </c>
      <c r="AV28" s="25">
        <v>7473</v>
      </c>
      <c r="AW28" s="21">
        <f t="shared" si="10"/>
        <v>3958</v>
      </c>
      <c r="AX28" s="296">
        <f t="shared" si="11"/>
        <v>112.60312944523471</v>
      </c>
      <c r="AY28" s="26">
        <f t="shared" si="12"/>
        <v>6301365</v>
      </c>
      <c r="AZ28" s="26">
        <f t="shared" si="13"/>
        <v>6395459</v>
      </c>
      <c r="BA28" s="26">
        <f t="shared" si="14"/>
        <v>7541659</v>
      </c>
      <c r="BB28" s="26">
        <f t="shared" si="15"/>
        <v>6849700</v>
      </c>
      <c r="BC28" s="26">
        <f t="shared" si="16"/>
        <v>5733947</v>
      </c>
      <c r="BD28" s="21">
        <f t="shared" si="17"/>
        <v>-1115753</v>
      </c>
      <c r="BE28" s="296">
        <f t="shared" si="18"/>
        <v>-16.289078353796516</v>
      </c>
    </row>
    <row r="29" spans="1:57" x14ac:dyDescent="0.15">
      <c r="A29" s="23" t="s">
        <v>29</v>
      </c>
      <c r="B29" s="24">
        <v>469404</v>
      </c>
      <c r="C29" s="24">
        <v>441427</v>
      </c>
      <c r="D29" s="25">
        <v>231726</v>
      </c>
      <c r="E29" s="25">
        <v>215823</v>
      </c>
      <c r="F29" s="25">
        <v>218807</v>
      </c>
      <c r="G29" s="21">
        <f t="shared" si="0"/>
        <v>2984</v>
      </c>
      <c r="H29" s="296">
        <f t="shared" si="1"/>
        <v>1.3826144572172567</v>
      </c>
      <c r="I29" s="24"/>
      <c r="J29" s="24"/>
      <c r="K29" s="25"/>
      <c r="L29" s="25"/>
      <c r="M29" s="25"/>
      <c r="N29" s="21">
        <f t="shared" si="2"/>
        <v>0</v>
      </c>
      <c r="O29" s="296" t="e">
        <f t="shared" si="3"/>
        <v>#DIV/0!</v>
      </c>
      <c r="P29" s="24">
        <v>916486</v>
      </c>
      <c r="Q29" s="24">
        <v>698216</v>
      </c>
      <c r="R29" s="25">
        <v>218575</v>
      </c>
      <c r="S29" s="25">
        <v>116651</v>
      </c>
      <c r="T29" s="25">
        <v>1559346</v>
      </c>
      <c r="U29" s="21">
        <f t="shared" si="4"/>
        <v>1442695</v>
      </c>
      <c r="V29" s="296">
        <f>U29/S29*100</f>
        <v>1236.7617937265861</v>
      </c>
      <c r="W29" s="24">
        <v>42669</v>
      </c>
      <c r="X29" s="24">
        <v>0</v>
      </c>
      <c r="Y29" s="25"/>
      <c r="Z29" s="25"/>
      <c r="AA29" s="25"/>
      <c r="AB29" s="21">
        <f t="shared" si="19"/>
        <v>0</v>
      </c>
      <c r="AC29" s="296" t="e">
        <f t="shared" si="20"/>
        <v>#DIV/0!</v>
      </c>
      <c r="AD29" s="24">
        <v>176299</v>
      </c>
      <c r="AE29" s="24">
        <v>208201</v>
      </c>
      <c r="AF29" s="25">
        <v>154059</v>
      </c>
      <c r="AG29" s="25">
        <v>155620</v>
      </c>
      <c r="AH29" s="25">
        <v>260163</v>
      </c>
      <c r="AI29" s="21">
        <f t="shared" si="6"/>
        <v>104543</v>
      </c>
      <c r="AJ29" s="296">
        <f t="shared" si="7"/>
        <v>67.17838324122863</v>
      </c>
      <c r="AK29" s="25">
        <v>25460</v>
      </c>
      <c r="AL29" s="25">
        <v>18585</v>
      </c>
      <c r="AM29" s="25">
        <v>40737</v>
      </c>
      <c r="AN29" s="25">
        <v>69165</v>
      </c>
      <c r="AO29" s="25">
        <v>83514</v>
      </c>
      <c r="AP29" s="21">
        <f t="shared" si="8"/>
        <v>14349</v>
      </c>
      <c r="AQ29" s="296">
        <f>AP29/AN29*100</f>
        <v>20.74604207330297</v>
      </c>
      <c r="AR29" s="25"/>
      <c r="AS29" s="25"/>
      <c r="AT29" s="25"/>
      <c r="AU29" s="25"/>
      <c r="AV29" s="25"/>
      <c r="AW29" s="21">
        <f t="shared" si="10"/>
        <v>0</v>
      </c>
      <c r="AX29" s="296" t="e">
        <f t="shared" si="11"/>
        <v>#DIV/0!</v>
      </c>
      <c r="AY29" s="26">
        <f t="shared" si="12"/>
        <v>1630318</v>
      </c>
      <c r="AZ29" s="26">
        <f t="shared" si="13"/>
        <v>1366429</v>
      </c>
      <c r="BA29" s="26">
        <f t="shared" si="14"/>
        <v>645097</v>
      </c>
      <c r="BB29" s="26">
        <f t="shared" si="15"/>
        <v>557259</v>
      </c>
      <c r="BC29" s="26">
        <f t="shared" si="16"/>
        <v>2121830</v>
      </c>
      <c r="BD29" s="21">
        <f t="shared" si="17"/>
        <v>1564571</v>
      </c>
      <c r="BE29" s="296">
        <f t="shared" si="18"/>
        <v>280.76190783818652</v>
      </c>
    </row>
    <row r="30" spans="1:57" x14ac:dyDescent="0.15">
      <c r="A30" s="23" t="s">
        <v>30</v>
      </c>
      <c r="B30" s="24">
        <v>7392</v>
      </c>
      <c r="C30" s="24">
        <v>1077510</v>
      </c>
      <c r="D30" s="25">
        <v>13119</v>
      </c>
      <c r="E30" s="25">
        <v>436224</v>
      </c>
      <c r="F30" s="25">
        <v>32702</v>
      </c>
      <c r="G30" s="21">
        <f t="shared" si="0"/>
        <v>-403522</v>
      </c>
      <c r="H30" s="296">
        <f t="shared" si="1"/>
        <v>-92.503392752347409</v>
      </c>
      <c r="I30" s="24">
        <v>130</v>
      </c>
      <c r="J30" s="24">
        <v>0</v>
      </c>
      <c r="K30" s="25"/>
      <c r="L30" s="25"/>
      <c r="M30" s="25"/>
      <c r="N30" s="21">
        <f t="shared" si="2"/>
        <v>0</v>
      </c>
      <c r="O30" s="296" t="e">
        <f t="shared" si="3"/>
        <v>#DIV/0!</v>
      </c>
      <c r="P30" s="24">
        <v>270103</v>
      </c>
      <c r="Q30" s="24">
        <v>454007</v>
      </c>
      <c r="R30" s="25">
        <v>294831</v>
      </c>
      <c r="S30" s="25">
        <v>308242</v>
      </c>
      <c r="T30" s="25">
        <v>174133</v>
      </c>
      <c r="U30" s="21">
        <f t="shared" si="4"/>
        <v>-134109</v>
      </c>
      <c r="V30" s="296">
        <f>U30/S30*100</f>
        <v>-43.507698496635761</v>
      </c>
      <c r="W30" s="24"/>
      <c r="X30" s="24">
        <v>32</v>
      </c>
      <c r="Y30" s="25"/>
      <c r="Z30" s="25"/>
      <c r="AA30" s="25"/>
      <c r="AB30" s="21">
        <f t="shared" si="19"/>
        <v>0</v>
      </c>
      <c r="AC30" s="296" t="e">
        <f t="shared" si="20"/>
        <v>#DIV/0!</v>
      </c>
      <c r="AD30" s="24">
        <v>44640</v>
      </c>
      <c r="AE30" s="24">
        <v>233353</v>
      </c>
      <c r="AF30" s="25">
        <v>34548</v>
      </c>
      <c r="AG30" s="25">
        <v>444053</v>
      </c>
      <c r="AH30" s="25">
        <v>54486</v>
      </c>
      <c r="AI30" s="21">
        <f t="shared" si="6"/>
        <v>-389567</v>
      </c>
      <c r="AJ30" s="296">
        <f t="shared" si="7"/>
        <v>-87.729843059274458</v>
      </c>
      <c r="AK30" s="25"/>
      <c r="AL30" s="25">
        <v>8902</v>
      </c>
      <c r="AM30" s="25">
        <v>0</v>
      </c>
      <c r="AN30" s="25">
        <v>0</v>
      </c>
      <c r="AO30" s="25"/>
      <c r="AP30" s="21">
        <f t="shared" si="8"/>
        <v>0</v>
      </c>
      <c r="AQ30" s="296" t="e">
        <f>AP30/AN30*100</f>
        <v>#DIV/0!</v>
      </c>
      <c r="AR30" s="25"/>
      <c r="AS30" s="25">
        <v>950</v>
      </c>
      <c r="AT30" s="25"/>
      <c r="AU30" s="25"/>
      <c r="AV30" s="25"/>
      <c r="AW30" s="21">
        <f t="shared" si="10"/>
        <v>0</v>
      </c>
      <c r="AX30" s="296" t="e">
        <f t="shared" si="11"/>
        <v>#DIV/0!</v>
      </c>
      <c r="AY30" s="26">
        <f t="shared" si="12"/>
        <v>322265</v>
      </c>
      <c r="AZ30" s="26">
        <f t="shared" si="13"/>
        <v>1774754</v>
      </c>
      <c r="BA30" s="26">
        <f t="shared" si="14"/>
        <v>342498</v>
      </c>
      <c r="BB30" s="26">
        <f t="shared" si="15"/>
        <v>1188519</v>
      </c>
      <c r="BC30" s="26">
        <f t="shared" si="16"/>
        <v>261321</v>
      </c>
      <c r="BD30" s="21">
        <f t="shared" si="17"/>
        <v>-927198</v>
      </c>
      <c r="BE30" s="296">
        <f t="shared" si="18"/>
        <v>-78.012888308895356</v>
      </c>
    </row>
    <row r="31" spans="1:57" x14ac:dyDescent="0.15">
      <c r="A31" s="27" t="s">
        <v>31</v>
      </c>
      <c r="B31" s="28">
        <v>92574</v>
      </c>
      <c r="C31" s="28">
        <v>229201</v>
      </c>
      <c r="D31" s="295">
        <v>42857</v>
      </c>
      <c r="E31" s="295">
        <v>573944</v>
      </c>
      <c r="F31" s="295">
        <v>56747</v>
      </c>
      <c r="G31" s="31">
        <f t="shared" si="0"/>
        <v>-517197</v>
      </c>
      <c r="H31" s="301">
        <f t="shared" si="1"/>
        <v>-90.112798461173909</v>
      </c>
      <c r="I31" s="28">
        <v>0</v>
      </c>
      <c r="J31" s="28"/>
      <c r="K31" s="295"/>
      <c r="L31" s="295"/>
      <c r="M31" s="295"/>
      <c r="N31" s="31">
        <f t="shared" si="2"/>
        <v>0</v>
      </c>
      <c r="O31" s="301" t="e">
        <f t="shared" si="3"/>
        <v>#DIV/0!</v>
      </c>
      <c r="P31" s="28">
        <v>27526</v>
      </c>
      <c r="Q31" s="28">
        <v>161825</v>
      </c>
      <c r="R31" s="295">
        <v>21464</v>
      </c>
      <c r="S31" s="295">
        <v>9227</v>
      </c>
      <c r="T31" s="295">
        <v>55567</v>
      </c>
      <c r="U31" s="31">
        <f t="shared" si="4"/>
        <v>46340</v>
      </c>
      <c r="V31" s="301">
        <f>U31/S31*100</f>
        <v>502.22174054405554</v>
      </c>
      <c r="W31" s="28"/>
      <c r="X31" s="28">
        <v>434</v>
      </c>
      <c r="Y31" s="295"/>
      <c r="Z31" s="295"/>
      <c r="AA31" s="295"/>
      <c r="AB31" s="31">
        <f t="shared" si="19"/>
        <v>0</v>
      </c>
      <c r="AC31" s="301" t="e">
        <f t="shared" si="20"/>
        <v>#DIV/0!</v>
      </c>
      <c r="AD31" s="28">
        <v>31917</v>
      </c>
      <c r="AE31" s="28">
        <v>296134</v>
      </c>
      <c r="AF31" s="295">
        <v>8312</v>
      </c>
      <c r="AG31" s="295">
        <v>492390</v>
      </c>
      <c r="AH31" s="295">
        <v>65574</v>
      </c>
      <c r="AI31" s="31">
        <f t="shared" si="6"/>
        <v>-426816</v>
      </c>
      <c r="AJ31" s="301">
        <f t="shared" si="7"/>
        <v>-86.682507768232497</v>
      </c>
      <c r="AK31" s="28">
        <v>0</v>
      </c>
      <c r="AL31" s="28">
        <v>10002</v>
      </c>
      <c r="AM31" s="295">
        <v>0</v>
      </c>
      <c r="AN31" s="295">
        <v>0</v>
      </c>
      <c r="AO31" s="295"/>
      <c r="AP31" s="31">
        <f t="shared" si="8"/>
        <v>0</v>
      </c>
      <c r="AQ31" s="301" t="e">
        <f>AP31/AN31*100</f>
        <v>#DIV/0!</v>
      </c>
      <c r="AR31" s="28"/>
      <c r="AS31" s="28">
        <v>950</v>
      </c>
      <c r="AT31" s="295"/>
      <c r="AU31" s="295"/>
      <c r="AV31" s="295"/>
      <c r="AW31" s="31">
        <f t="shared" si="10"/>
        <v>0</v>
      </c>
      <c r="AX31" s="301" t="e">
        <f t="shared" si="11"/>
        <v>#DIV/0!</v>
      </c>
      <c r="AY31" s="291">
        <f t="shared" si="12"/>
        <v>152017</v>
      </c>
      <c r="AZ31" s="291">
        <f t="shared" si="13"/>
        <v>698546</v>
      </c>
      <c r="BA31" s="291">
        <f t="shared" si="14"/>
        <v>72633</v>
      </c>
      <c r="BB31" s="291">
        <f t="shared" si="15"/>
        <v>1075561</v>
      </c>
      <c r="BC31" s="291">
        <f t="shared" si="16"/>
        <v>177888</v>
      </c>
      <c r="BD31" s="31">
        <f t="shared" si="17"/>
        <v>-897673</v>
      </c>
      <c r="BE31" s="301">
        <f t="shared" si="18"/>
        <v>-83.460910166880353</v>
      </c>
    </row>
    <row r="32" spans="1:57" x14ac:dyDescent="0.15">
      <c r="A32" s="10" t="s">
        <v>32</v>
      </c>
      <c r="B32" s="293">
        <f>IF(B34-B35&gt;0,B34-B35,0)</f>
        <v>3808553</v>
      </c>
      <c r="C32" s="293">
        <f>IF(C34-C35&gt;0,C34-C35,0)</f>
        <v>4310240</v>
      </c>
      <c r="D32" s="293">
        <f>IF(D34-D35&gt;0,D34-D35,0)</f>
        <v>3977448</v>
      </c>
      <c r="E32" s="293">
        <f>IF(E34-E35&gt;0,E34-E35,0)</f>
        <v>3732021</v>
      </c>
      <c r="F32" s="293">
        <f>IF(F34-F35&gt;0,F34-F35,0)</f>
        <v>3486695</v>
      </c>
      <c r="G32" s="21">
        <f t="shared" si="0"/>
        <v>-245326</v>
      </c>
      <c r="H32" s="296">
        <f t="shared" si="1"/>
        <v>-6.573542860557323</v>
      </c>
      <c r="I32" s="293">
        <f>IF(I34-I35&gt;0,I34-I35,0)</f>
        <v>15787</v>
      </c>
      <c r="J32" s="293">
        <f>IF(J34-J35&gt;0,J34-J35,0)</f>
        <v>17944</v>
      </c>
      <c r="K32" s="293">
        <f>IF(K34-K35&gt;0,K34-K35,0)</f>
        <v>16321</v>
      </c>
      <c r="L32" s="293">
        <f>IF(L34-L35&gt;0,L34-L35,0)</f>
        <v>13241</v>
      </c>
      <c r="M32" s="293">
        <f>IF(M34-M35&gt;0,M34-M35,0)</f>
        <v>15738</v>
      </c>
      <c r="N32" s="21">
        <f t="shared" si="2"/>
        <v>2497</v>
      </c>
      <c r="O32" s="296">
        <f t="shared" si="3"/>
        <v>18.858092289102032</v>
      </c>
      <c r="P32" s="293">
        <f>IF(P34-P35&gt;0,P34-P35,0)</f>
        <v>0</v>
      </c>
      <c r="Q32" s="293">
        <f>IF(Q34-Q35&gt;0,Q34-Q35,0)</f>
        <v>93641</v>
      </c>
      <c r="R32" s="293">
        <f>IF(R34-R35&gt;0,R34-R35,0)</f>
        <v>1641317</v>
      </c>
      <c r="S32" s="293">
        <f>IF(S34-S35&gt;0,S34-S35,0)</f>
        <v>1570639</v>
      </c>
      <c r="T32" s="293">
        <f>IF(T34-T35&gt;0,T34-T35,0)</f>
        <v>0</v>
      </c>
      <c r="U32" s="21">
        <f t="shared" si="4"/>
        <v>-1570639</v>
      </c>
      <c r="V32" s="341" t="s">
        <v>223</v>
      </c>
      <c r="W32" s="293">
        <f>IF(W34-W35&gt;0,W34-W35,0)</f>
        <v>0</v>
      </c>
      <c r="X32" s="293">
        <f>IF(X34-X35&gt;0,X34-X35,0)</f>
        <v>4332</v>
      </c>
      <c r="Y32" s="293">
        <v>0</v>
      </c>
      <c r="Z32" s="293">
        <v>0</v>
      </c>
      <c r="AA32" s="293">
        <v>0</v>
      </c>
      <c r="AB32" s="21">
        <f t="shared" si="19"/>
        <v>0</v>
      </c>
      <c r="AC32" s="296" t="e">
        <f t="shared" si="20"/>
        <v>#DIV/0!</v>
      </c>
      <c r="AD32" s="293">
        <f>IF(AD34-AD35&gt;0,AD34-AD35,0)</f>
        <v>1611991</v>
      </c>
      <c r="AE32" s="293">
        <f>IF(AE34-AE35&gt;0,AE34-AE35,0)</f>
        <v>1687189</v>
      </c>
      <c r="AF32" s="293">
        <f>IF(AF34-AF35&gt;0,AF34-AF35,0)</f>
        <v>1543017</v>
      </c>
      <c r="AG32" s="293">
        <f>IF(AG34-AG35&gt;0,AG34-AG35,0)</f>
        <v>1143477</v>
      </c>
      <c r="AH32" s="293">
        <f>IF(AH34-AH35&gt;0,AH34-AH35,0)</f>
        <v>1614167</v>
      </c>
      <c r="AI32" s="21">
        <f t="shared" si="6"/>
        <v>470690</v>
      </c>
      <c r="AJ32" s="296">
        <f t="shared" si="7"/>
        <v>41.163049191194929</v>
      </c>
      <c r="AK32" s="293">
        <f>IF(AK34-AK35&gt;0,AK34-AK35,0)</f>
        <v>2139</v>
      </c>
      <c r="AL32" s="293">
        <f>IF(AL34-AL35&gt;0,AL34-AL35,0)</f>
        <v>0</v>
      </c>
      <c r="AM32" s="293">
        <f>IF(AM34-AM35&gt;0,AM34-AM35,0)</f>
        <v>0</v>
      </c>
      <c r="AN32" s="293">
        <f>IF(AN34-AN35&gt;0,AN34-AN35,0)</f>
        <v>0</v>
      </c>
      <c r="AO32" s="293">
        <f>IF(AO34-AO35&gt;0,AO34-AO35,0)</f>
        <v>0</v>
      </c>
      <c r="AP32" s="21">
        <f t="shared" si="8"/>
        <v>0</v>
      </c>
      <c r="AQ32" s="296" t="e">
        <f>AP32/AN32*100</f>
        <v>#DIV/0!</v>
      </c>
      <c r="AR32" s="293">
        <f>IF(AR34-AR35&gt;0,AR34-AR35,0)</f>
        <v>12660</v>
      </c>
      <c r="AS32" s="293">
        <f>IF(AS34-AS35&gt;0,AS34-AS35,0)</f>
        <v>4091</v>
      </c>
      <c r="AT32" s="293">
        <f>IF(AT34-AT35&gt;0,AT34-AT35,0)</f>
        <v>5732</v>
      </c>
      <c r="AU32" s="293">
        <f>IF(AU34-AU35&gt;0,AU34-AU35,0)</f>
        <v>3515</v>
      </c>
      <c r="AV32" s="293">
        <f>IF(AV34-AV35&gt;0,AV34-AV35,0)</f>
        <v>7473</v>
      </c>
      <c r="AW32" s="21">
        <f t="shared" si="10"/>
        <v>3958</v>
      </c>
      <c r="AX32" s="296">
        <f t="shared" si="11"/>
        <v>112.60312944523471</v>
      </c>
      <c r="AY32" s="293">
        <f t="shared" si="12"/>
        <v>5451130</v>
      </c>
      <c r="AZ32" s="293">
        <f t="shared" si="13"/>
        <v>6117437</v>
      </c>
      <c r="BA32" s="293">
        <f t="shared" si="14"/>
        <v>7183835</v>
      </c>
      <c r="BB32" s="293">
        <f t="shared" si="15"/>
        <v>6462893</v>
      </c>
      <c r="BC32" s="293">
        <f t="shared" si="16"/>
        <v>5124073</v>
      </c>
      <c r="BD32" s="21">
        <f t="shared" si="17"/>
        <v>-1338820</v>
      </c>
      <c r="BE32" s="296">
        <f t="shared" si="18"/>
        <v>-20.715490725283551</v>
      </c>
    </row>
    <row r="33" spans="1:57" x14ac:dyDescent="0.15">
      <c r="A33" s="20" t="s">
        <v>33</v>
      </c>
      <c r="B33" s="26">
        <f>IF(B35-B34&gt;0,B35-B34,0)</f>
        <v>0</v>
      </c>
      <c r="C33" s="26">
        <f>IF(C35-C34&gt;0,C35-C34,0)</f>
        <v>0</v>
      </c>
      <c r="D33" s="26">
        <f>IF(D35-D34&gt;0,D35-D34,0)</f>
        <v>0</v>
      </c>
      <c r="E33" s="26">
        <f>IF(E35-E34&gt;0,E35-E34,0)</f>
        <v>0</v>
      </c>
      <c r="F33" s="26">
        <f>IF(F35-F34&gt;0,F35-F34,0)</f>
        <v>0</v>
      </c>
      <c r="G33" s="21">
        <f t="shared" si="0"/>
        <v>0</v>
      </c>
      <c r="H33" s="296" t="e">
        <f t="shared" si="1"/>
        <v>#DIV/0!</v>
      </c>
      <c r="I33" s="26">
        <f>IF(I35-I34&gt;0,I35-I34,0)</f>
        <v>0</v>
      </c>
      <c r="J33" s="26">
        <f>IF(J35-J34&gt;0,J35-J34,0)</f>
        <v>0</v>
      </c>
      <c r="K33" s="26">
        <f>IF(K35-K34&gt;0,K35-K34,0)</f>
        <v>0</v>
      </c>
      <c r="L33" s="26">
        <f>IF(L35-L34&gt;0,L35-L34,0)</f>
        <v>0</v>
      </c>
      <c r="M33" s="26">
        <f>IF(M35-M34&gt;0,M35-M34,0)</f>
        <v>0</v>
      </c>
      <c r="N33" s="21">
        <f t="shared" si="2"/>
        <v>0</v>
      </c>
      <c r="O33" s="296" t="e">
        <f t="shared" si="3"/>
        <v>#DIV/0!</v>
      </c>
      <c r="P33" s="26">
        <f>IF(P35-P34&gt;0,P35-P34,0)</f>
        <v>567166</v>
      </c>
      <c r="Q33" s="26">
        <f>IF(Q35-Q34&gt;0,Q35-Q34,0)</f>
        <v>0</v>
      </c>
      <c r="R33" s="26">
        <f>IF(R35-R34&gt;0,R35-R34,0)</f>
        <v>0</v>
      </c>
      <c r="S33" s="26">
        <f>IF(S35-S34&gt;0,S35-S34,0)</f>
        <v>0</v>
      </c>
      <c r="T33" s="26">
        <f>IF(T35-T34&gt;0,T35-T34,0)</f>
        <v>1345009</v>
      </c>
      <c r="U33" s="21">
        <f t="shared" si="4"/>
        <v>1345009</v>
      </c>
      <c r="V33" s="341" t="s">
        <v>224</v>
      </c>
      <c r="W33" s="26">
        <f>IF(W35-W34&gt;0,W35-W34,0)</f>
        <v>42669</v>
      </c>
      <c r="X33" s="26">
        <f>IF(X35-X34&gt;0,X35-X34,0)</f>
        <v>0</v>
      </c>
      <c r="Y33" s="21"/>
      <c r="Z33" s="21"/>
      <c r="AA33" s="21"/>
      <c r="AB33" s="21">
        <f t="shared" si="19"/>
        <v>0</v>
      </c>
      <c r="AC33" s="296" t="e">
        <f t="shared" si="20"/>
        <v>#DIV/0!</v>
      </c>
      <c r="AD33" s="26">
        <f>IF(AD35-AD34&gt;0,AD35-AD34,0)</f>
        <v>0</v>
      </c>
      <c r="AE33" s="26">
        <f>IF(AE35-AE34&gt;0,AE35-AE34,0)</f>
        <v>0</v>
      </c>
      <c r="AF33" s="21"/>
      <c r="AG33" s="21"/>
      <c r="AH33" s="21"/>
      <c r="AI33" s="21">
        <f t="shared" si="6"/>
        <v>0</v>
      </c>
      <c r="AJ33" s="296" t="e">
        <f t="shared" si="7"/>
        <v>#DIV/0!</v>
      </c>
      <c r="AK33" s="21">
        <f>IF(AK35-AK34&gt;0,AK35-AK34,0)</f>
        <v>0</v>
      </c>
      <c r="AL33" s="21">
        <f>IF(AL35-AL34&gt;0,AL35-AL34,0)</f>
        <v>12199</v>
      </c>
      <c r="AM33" s="21">
        <f>IF(AM35-AM34&gt;0,AM35-AM34,0)</f>
        <v>17408</v>
      </c>
      <c r="AN33" s="21">
        <f>IF(AN35-AN34&gt;0,AN35-AN34,0)</f>
        <v>57194</v>
      </c>
      <c r="AO33" s="21">
        <f>IF(AO35-AO34&gt;0,AO35-AO34,0)</f>
        <v>83514</v>
      </c>
      <c r="AP33" s="21">
        <f t="shared" si="8"/>
        <v>26320</v>
      </c>
      <c r="AQ33" s="296">
        <f>AP33/AN33*100</f>
        <v>46.018813162219814</v>
      </c>
      <c r="AR33" s="21">
        <f>IF(AR35-AR34&gt;0,AR35-AR34,0)</f>
        <v>0</v>
      </c>
      <c r="AS33" s="21">
        <f>IF(AS35-AS34&gt;0,AS35-AS34,0)</f>
        <v>0</v>
      </c>
      <c r="AT33" s="21">
        <f>IF(AT35-AT34&gt;0,AT35-AT34,0)</f>
        <v>0</v>
      </c>
      <c r="AU33" s="21">
        <f>IF(AU35-AU34&gt;0,AU35-AU34,0)</f>
        <v>0</v>
      </c>
      <c r="AV33" s="21">
        <f>IF(AV35-AV34&gt;0,AV35-AV34,0)</f>
        <v>0</v>
      </c>
      <c r="AW33" s="21">
        <f t="shared" si="10"/>
        <v>0</v>
      </c>
      <c r="AX33" s="296" t="e">
        <f t="shared" si="11"/>
        <v>#DIV/0!</v>
      </c>
      <c r="AY33" s="26">
        <f t="shared" si="12"/>
        <v>609835</v>
      </c>
      <c r="AZ33" s="26">
        <f t="shared" si="13"/>
        <v>12199</v>
      </c>
      <c r="BA33" s="26">
        <f t="shared" si="14"/>
        <v>17408</v>
      </c>
      <c r="BB33" s="26">
        <f t="shared" si="15"/>
        <v>57194</v>
      </c>
      <c r="BC33" s="26">
        <f t="shared" si="16"/>
        <v>1428523</v>
      </c>
      <c r="BD33" s="21">
        <f t="shared" si="17"/>
        <v>1371329</v>
      </c>
      <c r="BE33" s="296">
        <f t="shared" si="18"/>
        <v>2397.6798265552329</v>
      </c>
    </row>
    <row r="34" spans="1:57" x14ac:dyDescent="0.15">
      <c r="A34" s="23" t="s">
        <v>34</v>
      </c>
      <c r="B34" s="24">
        <v>4281794</v>
      </c>
      <c r="C34" s="24">
        <v>4714824</v>
      </c>
      <c r="D34" s="25">
        <v>4207489</v>
      </c>
      <c r="E34" s="25">
        <v>4037813</v>
      </c>
      <c r="F34" s="25">
        <v>3712831</v>
      </c>
      <c r="G34" s="21">
        <f t="shared" si="0"/>
        <v>-324982</v>
      </c>
      <c r="H34" s="296">
        <f t="shared" si="1"/>
        <v>-8.0484658402952292</v>
      </c>
      <c r="I34" s="24">
        <v>15787</v>
      </c>
      <c r="J34" s="24">
        <v>17944</v>
      </c>
      <c r="K34" s="25">
        <v>16321</v>
      </c>
      <c r="L34" s="25">
        <v>13241</v>
      </c>
      <c r="M34" s="25">
        <v>15738</v>
      </c>
      <c r="N34" s="21">
        <f t="shared" si="2"/>
        <v>2497</v>
      </c>
      <c r="O34" s="296">
        <f t="shared" si="3"/>
        <v>18.858092289102032</v>
      </c>
      <c r="P34" s="24">
        <v>124199</v>
      </c>
      <c r="Q34" s="24">
        <v>696995</v>
      </c>
      <c r="R34" s="25">
        <v>1795162</v>
      </c>
      <c r="S34" s="25">
        <v>1623444</v>
      </c>
      <c r="T34" s="25">
        <v>97148</v>
      </c>
      <c r="U34" s="21">
        <f t="shared" si="4"/>
        <v>-1526296</v>
      </c>
      <c r="V34" s="296">
        <f>U34/S34*100</f>
        <v>-94.015931562776416</v>
      </c>
      <c r="W34" s="24"/>
      <c r="X34" s="24">
        <v>4332</v>
      </c>
      <c r="Y34" s="25"/>
      <c r="Z34" s="25"/>
      <c r="AA34" s="25"/>
      <c r="AB34" s="21">
        <f t="shared" si="19"/>
        <v>0</v>
      </c>
      <c r="AC34" s="296" t="e">
        <f t="shared" si="20"/>
        <v>#DIV/0!</v>
      </c>
      <c r="AD34" s="24">
        <v>1788322</v>
      </c>
      <c r="AE34" s="24">
        <v>1903233</v>
      </c>
      <c r="AF34" s="25">
        <v>1695351</v>
      </c>
      <c r="AG34" s="25">
        <v>1331954</v>
      </c>
      <c r="AH34" s="25">
        <v>1873501</v>
      </c>
      <c r="AI34" s="21">
        <f t="shared" si="6"/>
        <v>541547</v>
      </c>
      <c r="AJ34" s="296">
        <f t="shared" si="7"/>
        <v>40.658085789749499</v>
      </c>
      <c r="AK34" s="25">
        <v>27599</v>
      </c>
      <c r="AL34" s="25">
        <v>7486</v>
      </c>
      <c r="AM34" s="25">
        <v>23329</v>
      </c>
      <c r="AN34" s="25">
        <v>11971</v>
      </c>
      <c r="AO34" s="25">
        <v>0</v>
      </c>
      <c r="AP34" s="21">
        <f t="shared" si="8"/>
        <v>-11971</v>
      </c>
      <c r="AQ34" s="341" t="s">
        <v>223</v>
      </c>
      <c r="AR34" s="25">
        <v>12660</v>
      </c>
      <c r="AS34" s="25">
        <v>4091</v>
      </c>
      <c r="AT34" s="25">
        <v>5732</v>
      </c>
      <c r="AU34" s="25">
        <v>3515</v>
      </c>
      <c r="AV34" s="25">
        <v>7473</v>
      </c>
      <c r="AW34" s="21">
        <f t="shared" si="10"/>
        <v>3958</v>
      </c>
      <c r="AX34" s="296">
        <f t="shared" si="11"/>
        <v>112.60312944523471</v>
      </c>
      <c r="AY34" s="26">
        <f t="shared" si="12"/>
        <v>6250361</v>
      </c>
      <c r="AZ34" s="26">
        <f t="shared" si="13"/>
        <v>7348905</v>
      </c>
      <c r="BA34" s="26">
        <f t="shared" si="14"/>
        <v>7743384</v>
      </c>
      <c r="BB34" s="26">
        <f t="shared" si="15"/>
        <v>7021938</v>
      </c>
      <c r="BC34" s="26">
        <f t="shared" si="16"/>
        <v>5706691</v>
      </c>
      <c r="BD34" s="21">
        <f t="shared" si="17"/>
        <v>-1315247</v>
      </c>
      <c r="BE34" s="296">
        <f t="shared" si="18"/>
        <v>-18.730541340581475</v>
      </c>
    </row>
    <row r="35" spans="1:57" x14ac:dyDescent="0.15">
      <c r="A35" s="29" t="s">
        <v>35</v>
      </c>
      <c r="B35" s="32">
        <v>473241</v>
      </c>
      <c r="C35" s="32">
        <v>404584</v>
      </c>
      <c r="D35" s="304">
        <v>230041</v>
      </c>
      <c r="E35" s="304">
        <v>305792</v>
      </c>
      <c r="F35" s="304">
        <v>226136</v>
      </c>
      <c r="G35" s="30">
        <f t="shared" si="0"/>
        <v>-79656</v>
      </c>
      <c r="H35" s="335">
        <f t="shared" si="1"/>
        <v>-26.049079112599415</v>
      </c>
      <c r="I35" s="32"/>
      <c r="J35" s="32"/>
      <c r="K35" s="304"/>
      <c r="L35" s="304"/>
      <c r="M35" s="304"/>
      <c r="N35" s="30">
        <f t="shared" si="2"/>
        <v>0</v>
      </c>
      <c r="O35" s="335" t="e">
        <f t="shared" si="3"/>
        <v>#DIV/0!</v>
      </c>
      <c r="P35" s="32">
        <v>691365</v>
      </c>
      <c r="Q35" s="32">
        <v>603354</v>
      </c>
      <c r="R35" s="304">
        <v>153845</v>
      </c>
      <c r="S35" s="304">
        <v>52805</v>
      </c>
      <c r="T35" s="304">
        <v>1442157</v>
      </c>
      <c r="U35" s="30">
        <f t="shared" si="4"/>
        <v>1389352</v>
      </c>
      <c r="V35" s="335">
        <f>U35/S35*100</f>
        <v>2631.0993277151783</v>
      </c>
      <c r="W35" s="32">
        <v>42669</v>
      </c>
      <c r="X35" s="32">
        <v>0</v>
      </c>
      <c r="Y35" s="304"/>
      <c r="Z35" s="304"/>
      <c r="AA35" s="304"/>
      <c r="AB35" s="30">
        <f t="shared" si="19"/>
        <v>0</v>
      </c>
      <c r="AC35" s="335" t="e">
        <f t="shared" si="20"/>
        <v>#DIV/0!</v>
      </c>
      <c r="AD35" s="32">
        <v>176331</v>
      </c>
      <c r="AE35" s="32">
        <v>216044</v>
      </c>
      <c r="AF35" s="304">
        <v>152334</v>
      </c>
      <c r="AG35" s="304">
        <v>188477</v>
      </c>
      <c r="AH35" s="304">
        <v>259334</v>
      </c>
      <c r="AI35" s="30">
        <f t="shared" si="6"/>
        <v>70857</v>
      </c>
      <c r="AJ35" s="335">
        <f t="shared" si="7"/>
        <v>37.59450755264568</v>
      </c>
      <c r="AK35" s="32">
        <v>25460</v>
      </c>
      <c r="AL35" s="32">
        <v>19685</v>
      </c>
      <c r="AM35" s="304">
        <v>40737</v>
      </c>
      <c r="AN35" s="304">
        <v>69165</v>
      </c>
      <c r="AO35" s="304">
        <v>83514</v>
      </c>
      <c r="AP35" s="30">
        <f t="shared" si="8"/>
        <v>14349</v>
      </c>
      <c r="AQ35" s="335">
        <f>AP35/AN35*100</f>
        <v>20.74604207330297</v>
      </c>
      <c r="AR35" s="32"/>
      <c r="AS35" s="32"/>
      <c r="AT35" s="304"/>
      <c r="AU35" s="304"/>
      <c r="AV35" s="304"/>
      <c r="AW35" s="30">
        <f t="shared" si="10"/>
        <v>0</v>
      </c>
      <c r="AX35" s="335" t="e">
        <f t="shared" si="11"/>
        <v>#DIV/0!</v>
      </c>
      <c r="AY35" s="30">
        <f t="shared" si="12"/>
        <v>1409066</v>
      </c>
      <c r="AZ35" s="30">
        <f t="shared" si="13"/>
        <v>1243667</v>
      </c>
      <c r="BA35" s="30">
        <f t="shared" si="14"/>
        <v>576957</v>
      </c>
      <c r="BB35" s="30">
        <f t="shared" si="15"/>
        <v>616239</v>
      </c>
      <c r="BC35" s="30">
        <f t="shared" si="16"/>
        <v>2011141</v>
      </c>
      <c r="BD35" s="30">
        <f t="shared" si="17"/>
        <v>1394902</v>
      </c>
      <c r="BE35" s="335">
        <f t="shared" si="18"/>
        <v>226.35730617503924</v>
      </c>
    </row>
    <row r="36" spans="1:57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</row>
    <row r="37" spans="1:57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</row>
    <row r="38" spans="1:57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</row>
    <row r="39" spans="1:57" x14ac:dyDescent="0.15"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</row>
    <row r="40" spans="1:57" x14ac:dyDescent="0.15"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</row>
    <row r="41" spans="1:57" x14ac:dyDescent="0.15"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</row>
    <row r="42" spans="1:57" x14ac:dyDescent="0.15"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</row>
    <row r="43" spans="1:57" x14ac:dyDescent="0.15"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</row>
    <row r="44" spans="1:57" x14ac:dyDescent="0.15"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</row>
    <row r="45" spans="1:57" x14ac:dyDescent="0.15"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</row>
    <row r="46" spans="1:57" x14ac:dyDescent="0.15"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</row>
    <row r="47" spans="1:57" x14ac:dyDescent="0.15"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</row>
    <row r="48" spans="1:57" x14ac:dyDescent="0.15"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</row>
    <row r="49" spans="23:57" x14ac:dyDescent="0.15"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</row>
    <row r="50" spans="23:57" x14ac:dyDescent="0.15"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</row>
    <row r="51" spans="23:57" x14ac:dyDescent="0.15"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</row>
  </sheetData>
  <phoneticPr fontId="3"/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72"/>
  <sheetViews>
    <sheetView workbookViewId="0">
      <pane xSplit="3" topLeftCell="D1" activePane="topRight" state="frozen"/>
      <selection pane="topRight" activeCell="B5" sqref="B5"/>
    </sheetView>
  </sheetViews>
  <sheetFormatPr defaultColWidth="8.125" defaultRowHeight="13.5" x14ac:dyDescent="0.15"/>
  <cols>
    <col min="1" max="1" width="2.375" style="3" customWidth="1"/>
    <col min="2" max="2" width="19.25" style="3" customWidth="1"/>
    <col min="3" max="3" width="1.5" style="3" customWidth="1"/>
    <col min="4" max="6" width="9.75" style="3" bestFit="1" customWidth="1"/>
    <col min="7" max="8" width="9.75" style="3" customWidth="1"/>
    <col min="9" max="9" width="8.75" style="3" customWidth="1"/>
    <col min="10" max="10" width="6.875" style="3" customWidth="1"/>
    <col min="11" max="16" width="8.75" style="3" customWidth="1"/>
    <col min="17" max="17" width="6.875" style="3" customWidth="1"/>
    <col min="18" max="22" width="8.75" style="3" customWidth="1"/>
    <col min="23" max="23" width="9.25" style="3" customWidth="1"/>
    <col min="24" max="24" width="6.875" style="3" customWidth="1"/>
    <col min="25" max="30" width="8.75" style="3" customWidth="1"/>
    <col min="31" max="31" width="6.875" style="3" customWidth="1"/>
    <col min="32" max="32" width="8.75" style="3" customWidth="1"/>
    <col min="33" max="34" width="9.75" style="3" bestFit="1" customWidth="1"/>
    <col min="35" max="36" width="9.75" style="3" customWidth="1"/>
    <col min="37" max="37" width="9.625" style="3" customWidth="1"/>
    <col min="38" max="38" width="6.875" style="3" customWidth="1"/>
    <col min="39" max="44" width="8.75" style="3" customWidth="1"/>
    <col min="45" max="45" width="6.875" style="3" customWidth="1"/>
    <col min="46" max="51" width="8.75" style="3" customWidth="1"/>
    <col min="52" max="52" width="6.875" style="3" customWidth="1"/>
    <col min="53" max="59" width="9.625" style="3" customWidth="1"/>
    <col min="60" max="60" width="8.125" style="3" customWidth="1"/>
    <col min="61" max="248" width="8.125" style="3"/>
    <col min="249" max="249" width="2.375" style="3" customWidth="1"/>
    <col min="250" max="250" width="19.25" style="3" customWidth="1"/>
    <col min="251" max="251" width="1.5" style="3" customWidth="1"/>
    <col min="252" max="257" width="8.75" style="3" customWidth="1"/>
    <col min="258" max="258" width="6.875" style="3" customWidth="1"/>
    <col min="259" max="264" width="8.75" style="3" customWidth="1"/>
    <col min="265" max="265" width="6.875" style="3" customWidth="1"/>
    <col min="266" max="270" width="8.75" style="3" customWidth="1"/>
    <col min="271" max="271" width="9.25" style="3" customWidth="1"/>
    <col min="272" max="272" width="6.875" style="3" customWidth="1"/>
    <col min="273" max="278" width="8.75" style="3" customWidth="1"/>
    <col min="279" max="279" width="6.875" style="3" customWidth="1"/>
    <col min="280" max="284" width="8.75" style="3" customWidth="1"/>
    <col min="285" max="285" width="9.625" style="3" customWidth="1"/>
    <col min="286" max="286" width="6.875" style="3" customWidth="1"/>
    <col min="287" max="292" width="8.75" style="3" customWidth="1"/>
    <col min="293" max="293" width="6.875" style="3" customWidth="1"/>
    <col min="294" max="299" width="8.75" style="3" customWidth="1"/>
    <col min="300" max="300" width="6.875" style="3" customWidth="1"/>
    <col min="301" max="302" width="8.75" style="3" customWidth="1"/>
    <col min="303" max="307" width="9.625" style="3" customWidth="1"/>
    <col min="308" max="308" width="8.125" style="3" customWidth="1"/>
    <col min="309" max="316" width="0" style="3" hidden="1" customWidth="1"/>
    <col min="317" max="504" width="8.125" style="3"/>
    <col min="505" max="505" width="2.375" style="3" customWidth="1"/>
    <col min="506" max="506" width="19.25" style="3" customWidth="1"/>
    <col min="507" max="507" width="1.5" style="3" customWidth="1"/>
    <col min="508" max="513" width="8.75" style="3" customWidth="1"/>
    <col min="514" max="514" width="6.875" style="3" customWidth="1"/>
    <col min="515" max="520" width="8.75" style="3" customWidth="1"/>
    <col min="521" max="521" width="6.875" style="3" customWidth="1"/>
    <col min="522" max="526" width="8.75" style="3" customWidth="1"/>
    <col min="527" max="527" width="9.25" style="3" customWidth="1"/>
    <col min="528" max="528" width="6.875" style="3" customWidth="1"/>
    <col min="529" max="534" width="8.75" style="3" customWidth="1"/>
    <col min="535" max="535" width="6.875" style="3" customWidth="1"/>
    <col min="536" max="540" width="8.75" style="3" customWidth="1"/>
    <col min="541" max="541" width="9.625" style="3" customWidth="1"/>
    <col min="542" max="542" width="6.875" style="3" customWidth="1"/>
    <col min="543" max="548" width="8.75" style="3" customWidth="1"/>
    <col min="549" max="549" width="6.875" style="3" customWidth="1"/>
    <col min="550" max="555" width="8.75" style="3" customWidth="1"/>
    <col min="556" max="556" width="6.875" style="3" customWidth="1"/>
    <col min="557" max="558" width="8.75" style="3" customWidth="1"/>
    <col min="559" max="563" width="9.625" style="3" customWidth="1"/>
    <col min="564" max="564" width="8.125" style="3" customWidth="1"/>
    <col min="565" max="572" width="0" style="3" hidden="1" customWidth="1"/>
    <col min="573" max="760" width="8.125" style="3"/>
    <col min="761" max="761" width="2.375" style="3" customWidth="1"/>
    <col min="762" max="762" width="19.25" style="3" customWidth="1"/>
    <col min="763" max="763" width="1.5" style="3" customWidth="1"/>
    <col min="764" max="769" width="8.75" style="3" customWidth="1"/>
    <col min="770" max="770" width="6.875" style="3" customWidth="1"/>
    <col min="771" max="776" width="8.75" style="3" customWidth="1"/>
    <col min="777" max="777" width="6.875" style="3" customWidth="1"/>
    <col min="778" max="782" width="8.75" style="3" customWidth="1"/>
    <col min="783" max="783" width="9.25" style="3" customWidth="1"/>
    <col min="784" max="784" width="6.875" style="3" customWidth="1"/>
    <col min="785" max="790" width="8.75" style="3" customWidth="1"/>
    <col min="791" max="791" width="6.875" style="3" customWidth="1"/>
    <col min="792" max="796" width="8.75" style="3" customWidth="1"/>
    <col min="797" max="797" width="9.625" style="3" customWidth="1"/>
    <col min="798" max="798" width="6.875" style="3" customWidth="1"/>
    <col min="799" max="804" width="8.75" style="3" customWidth="1"/>
    <col min="805" max="805" width="6.875" style="3" customWidth="1"/>
    <col min="806" max="811" width="8.75" style="3" customWidth="1"/>
    <col min="812" max="812" width="6.875" style="3" customWidth="1"/>
    <col min="813" max="814" width="8.75" style="3" customWidth="1"/>
    <col min="815" max="819" width="9.625" style="3" customWidth="1"/>
    <col min="820" max="820" width="8.125" style="3" customWidth="1"/>
    <col min="821" max="828" width="0" style="3" hidden="1" customWidth="1"/>
    <col min="829" max="1016" width="8.125" style="3"/>
    <col min="1017" max="1017" width="2.375" style="3" customWidth="1"/>
    <col min="1018" max="1018" width="19.25" style="3" customWidth="1"/>
    <col min="1019" max="1019" width="1.5" style="3" customWidth="1"/>
    <col min="1020" max="1025" width="8.75" style="3" customWidth="1"/>
    <col min="1026" max="1026" width="6.875" style="3" customWidth="1"/>
    <col min="1027" max="1032" width="8.75" style="3" customWidth="1"/>
    <col min="1033" max="1033" width="6.875" style="3" customWidth="1"/>
    <col min="1034" max="1038" width="8.75" style="3" customWidth="1"/>
    <col min="1039" max="1039" width="9.25" style="3" customWidth="1"/>
    <col min="1040" max="1040" width="6.875" style="3" customWidth="1"/>
    <col min="1041" max="1046" width="8.75" style="3" customWidth="1"/>
    <col min="1047" max="1047" width="6.875" style="3" customWidth="1"/>
    <col min="1048" max="1052" width="8.75" style="3" customWidth="1"/>
    <col min="1053" max="1053" width="9.625" style="3" customWidth="1"/>
    <col min="1054" max="1054" width="6.875" style="3" customWidth="1"/>
    <col min="1055" max="1060" width="8.75" style="3" customWidth="1"/>
    <col min="1061" max="1061" width="6.875" style="3" customWidth="1"/>
    <col min="1062" max="1067" width="8.75" style="3" customWidth="1"/>
    <col min="1068" max="1068" width="6.875" style="3" customWidth="1"/>
    <col min="1069" max="1070" width="8.75" style="3" customWidth="1"/>
    <col min="1071" max="1075" width="9.625" style="3" customWidth="1"/>
    <col min="1076" max="1076" width="8.125" style="3" customWidth="1"/>
    <col min="1077" max="1084" width="0" style="3" hidden="1" customWidth="1"/>
    <col min="1085" max="1272" width="8.125" style="3"/>
    <col min="1273" max="1273" width="2.375" style="3" customWidth="1"/>
    <col min="1274" max="1274" width="19.25" style="3" customWidth="1"/>
    <col min="1275" max="1275" width="1.5" style="3" customWidth="1"/>
    <col min="1276" max="1281" width="8.75" style="3" customWidth="1"/>
    <col min="1282" max="1282" width="6.875" style="3" customWidth="1"/>
    <col min="1283" max="1288" width="8.75" style="3" customWidth="1"/>
    <col min="1289" max="1289" width="6.875" style="3" customWidth="1"/>
    <col min="1290" max="1294" width="8.75" style="3" customWidth="1"/>
    <col min="1295" max="1295" width="9.25" style="3" customWidth="1"/>
    <col min="1296" max="1296" width="6.875" style="3" customWidth="1"/>
    <col min="1297" max="1302" width="8.75" style="3" customWidth="1"/>
    <col min="1303" max="1303" width="6.875" style="3" customWidth="1"/>
    <col min="1304" max="1308" width="8.75" style="3" customWidth="1"/>
    <col min="1309" max="1309" width="9.625" style="3" customWidth="1"/>
    <col min="1310" max="1310" width="6.875" style="3" customWidth="1"/>
    <col min="1311" max="1316" width="8.75" style="3" customWidth="1"/>
    <col min="1317" max="1317" width="6.875" style="3" customWidth="1"/>
    <col min="1318" max="1323" width="8.75" style="3" customWidth="1"/>
    <col min="1324" max="1324" width="6.875" style="3" customWidth="1"/>
    <col min="1325" max="1326" width="8.75" style="3" customWidth="1"/>
    <col min="1327" max="1331" width="9.625" style="3" customWidth="1"/>
    <col min="1332" max="1332" width="8.125" style="3" customWidth="1"/>
    <col min="1333" max="1340" width="0" style="3" hidden="1" customWidth="1"/>
    <col min="1341" max="1528" width="8.125" style="3"/>
    <col min="1529" max="1529" width="2.375" style="3" customWidth="1"/>
    <col min="1530" max="1530" width="19.25" style="3" customWidth="1"/>
    <col min="1531" max="1531" width="1.5" style="3" customWidth="1"/>
    <col min="1532" max="1537" width="8.75" style="3" customWidth="1"/>
    <col min="1538" max="1538" width="6.875" style="3" customWidth="1"/>
    <col min="1539" max="1544" width="8.75" style="3" customWidth="1"/>
    <col min="1545" max="1545" width="6.875" style="3" customWidth="1"/>
    <col min="1546" max="1550" width="8.75" style="3" customWidth="1"/>
    <col min="1551" max="1551" width="9.25" style="3" customWidth="1"/>
    <col min="1552" max="1552" width="6.875" style="3" customWidth="1"/>
    <col min="1553" max="1558" width="8.75" style="3" customWidth="1"/>
    <col min="1559" max="1559" width="6.875" style="3" customWidth="1"/>
    <col min="1560" max="1564" width="8.75" style="3" customWidth="1"/>
    <col min="1565" max="1565" width="9.625" style="3" customWidth="1"/>
    <col min="1566" max="1566" width="6.875" style="3" customWidth="1"/>
    <col min="1567" max="1572" width="8.75" style="3" customWidth="1"/>
    <col min="1573" max="1573" width="6.875" style="3" customWidth="1"/>
    <col min="1574" max="1579" width="8.75" style="3" customWidth="1"/>
    <col min="1580" max="1580" width="6.875" style="3" customWidth="1"/>
    <col min="1581" max="1582" width="8.75" style="3" customWidth="1"/>
    <col min="1583" max="1587" width="9.625" style="3" customWidth="1"/>
    <col min="1588" max="1588" width="8.125" style="3" customWidth="1"/>
    <col min="1589" max="1596" width="0" style="3" hidden="1" customWidth="1"/>
    <col min="1597" max="1784" width="8.125" style="3"/>
    <col min="1785" max="1785" width="2.375" style="3" customWidth="1"/>
    <col min="1786" max="1786" width="19.25" style="3" customWidth="1"/>
    <col min="1787" max="1787" width="1.5" style="3" customWidth="1"/>
    <col min="1788" max="1793" width="8.75" style="3" customWidth="1"/>
    <col min="1794" max="1794" width="6.875" style="3" customWidth="1"/>
    <col min="1795" max="1800" width="8.75" style="3" customWidth="1"/>
    <col min="1801" max="1801" width="6.875" style="3" customWidth="1"/>
    <col min="1802" max="1806" width="8.75" style="3" customWidth="1"/>
    <col min="1807" max="1807" width="9.25" style="3" customWidth="1"/>
    <col min="1808" max="1808" width="6.875" style="3" customWidth="1"/>
    <col min="1809" max="1814" width="8.75" style="3" customWidth="1"/>
    <col min="1815" max="1815" width="6.875" style="3" customWidth="1"/>
    <col min="1816" max="1820" width="8.75" style="3" customWidth="1"/>
    <col min="1821" max="1821" width="9.625" style="3" customWidth="1"/>
    <col min="1822" max="1822" width="6.875" style="3" customWidth="1"/>
    <col min="1823" max="1828" width="8.75" style="3" customWidth="1"/>
    <col min="1829" max="1829" width="6.875" style="3" customWidth="1"/>
    <col min="1830" max="1835" width="8.75" style="3" customWidth="1"/>
    <col min="1836" max="1836" width="6.875" style="3" customWidth="1"/>
    <col min="1837" max="1838" width="8.75" style="3" customWidth="1"/>
    <col min="1839" max="1843" width="9.625" style="3" customWidth="1"/>
    <col min="1844" max="1844" width="8.125" style="3" customWidth="1"/>
    <col min="1845" max="1852" width="0" style="3" hidden="1" customWidth="1"/>
    <col min="1853" max="2040" width="8.125" style="3"/>
    <col min="2041" max="2041" width="2.375" style="3" customWidth="1"/>
    <col min="2042" max="2042" width="19.25" style="3" customWidth="1"/>
    <col min="2043" max="2043" width="1.5" style="3" customWidth="1"/>
    <col min="2044" max="2049" width="8.75" style="3" customWidth="1"/>
    <col min="2050" max="2050" width="6.875" style="3" customWidth="1"/>
    <col min="2051" max="2056" width="8.75" style="3" customWidth="1"/>
    <col min="2057" max="2057" width="6.875" style="3" customWidth="1"/>
    <col min="2058" max="2062" width="8.75" style="3" customWidth="1"/>
    <col min="2063" max="2063" width="9.25" style="3" customWidth="1"/>
    <col min="2064" max="2064" width="6.875" style="3" customWidth="1"/>
    <col min="2065" max="2070" width="8.75" style="3" customWidth="1"/>
    <col min="2071" max="2071" width="6.875" style="3" customWidth="1"/>
    <col min="2072" max="2076" width="8.75" style="3" customWidth="1"/>
    <col min="2077" max="2077" width="9.625" style="3" customWidth="1"/>
    <col min="2078" max="2078" width="6.875" style="3" customWidth="1"/>
    <col min="2079" max="2084" width="8.75" style="3" customWidth="1"/>
    <col min="2085" max="2085" width="6.875" style="3" customWidth="1"/>
    <col min="2086" max="2091" width="8.75" style="3" customWidth="1"/>
    <col min="2092" max="2092" width="6.875" style="3" customWidth="1"/>
    <col min="2093" max="2094" width="8.75" style="3" customWidth="1"/>
    <col min="2095" max="2099" width="9.625" style="3" customWidth="1"/>
    <col min="2100" max="2100" width="8.125" style="3" customWidth="1"/>
    <col min="2101" max="2108" width="0" style="3" hidden="1" customWidth="1"/>
    <col min="2109" max="2296" width="8.125" style="3"/>
    <col min="2297" max="2297" width="2.375" style="3" customWidth="1"/>
    <col min="2298" max="2298" width="19.25" style="3" customWidth="1"/>
    <col min="2299" max="2299" width="1.5" style="3" customWidth="1"/>
    <col min="2300" max="2305" width="8.75" style="3" customWidth="1"/>
    <col min="2306" max="2306" width="6.875" style="3" customWidth="1"/>
    <col min="2307" max="2312" width="8.75" style="3" customWidth="1"/>
    <col min="2313" max="2313" width="6.875" style="3" customWidth="1"/>
    <col min="2314" max="2318" width="8.75" style="3" customWidth="1"/>
    <col min="2319" max="2319" width="9.25" style="3" customWidth="1"/>
    <col min="2320" max="2320" width="6.875" style="3" customWidth="1"/>
    <col min="2321" max="2326" width="8.75" style="3" customWidth="1"/>
    <col min="2327" max="2327" width="6.875" style="3" customWidth="1"/>
    <col min="2328" max="2332" width="8.75" style="3" customWidth="1"/>
    <col min="2333" max="2333" width="9.625" style="3" customWidth="1"/>
    <col min="2334" max="2334" width="6.875" style="3" customWidth="1"/>
    <col min="2335" max="2340" width="8.75" style="3" customWidth="1"/>
    <col min="2341" max="2341" width="6.875" style="3" customWidth="1"/>
    <col min="2342" max="2347" width="8.75" style="3" customWidth="1"/>
    <col min="2348" max="2348" width="6.875" style="3" customWidth="1"/>
    <col min="2349" max="2350" width="8.75" style="3" customWidth="1"/>
    <col min="2351" max="2355" width="9.625" style="3" customWidth="1"/>
    <col min="2356" max="2356" width="8.125" style="3" customWidth="1"/>
    <col min="2357" max="2364" width="0" style="3" hidden="1" customWidth="1"/>
    <col min="2365" max="2552" width="8.125" style="3"/>
    <col min="2553" max="2553" width="2.375" style="3" customWidth="1"/>
    <col min="2554" max="2554" width="19.25" style="3" customWidth="1"/>
    <col min="2555" max="2555" width="1.5" style="3" customWidth="1"/>
    <col min="2556" max="2561" width="8.75" style="3" customWidth="1"/>
    <col min="2562" max="2562" width="6.875" style="3" customWidth="1"/>
    <col min="2563" max="2568" width="8.75" style="3" customWidth="1"/>
    <col min="2569" max="2569" width="6.875" style="3" customWidth="1"/>
    <col min="2570" max="2574" width="8.75" style="3" customWidth="1"/>
    <col min="2575" max="2575" width="9.25" style="3" customWidth="1"/>
    <col min="2576" max="2576" width="6.875" style="3" customWidth="1"/>
    <col min="2577" max="2582" width="8.75" style="3" customWidth="1"/>
    <col min="2583" max="2583" width="6.875" style="3" customWidth="1"/>
    <col min="2584" max="2588" width="8.75" style="3" customWidth="1"/>
    <col min="2589" max="2589" width="9.625" style="3" customWidth="1"/>
    <col min="2590" max="2590" width="6.875" style="3" customWidth="1"/>
    <col min="2591" max="2596" width="8.75" style="3" customWidth="1"/>
    <col min="2597" max="2597" width="6.875" style="3" customWidth="1"/>
    <col min="2598" max="2603" width="8.75" style="3" customWidth="1"/>
    <col min="2604" max="2604" width="6.875" style="3" customWidth="1"/>
    <col min="2605" max="2606" width="8.75" style="3" customWidth="1"/>
    <col min="2607" max="2611" width="9.625" style="3" customWidth="1"/>
    <col min="2612" max="2612" width="8.125" style="3" customWidth="1"/>
    <col min="2613" max="2620" width="0" style="3" hidden="1" customWidth="1"/>
    <col min="2621" max="2808" width="8.125" style="3"/>
    <col min="2809" max="2809" width="2.375" style="3" customWidth="1"/>
    <col min="2810" max="2810" width="19.25" style="3" customWidth="1"/>
    <col min="2811" max="2811" width="1.5" style="3" customWidth="1"/>
    <col min="2812" max="2817" width="8.75" style="3" customWidth="1"/>
    <col min="2818" max="2818" width="6.875" style="3" customWidth="1"/>
    <col min="2819" max="2824" width="8.75" style="3" customWidth="1"/>
    <col min="2825" max="2825" width="6.875" style="3" customWidth="1"/>
    <col min="2826" max="2830" width="8.75" style="3" customWidth="1"/>
    <col min="2831" max="2831" width="9.25" style="3" customWidth="1"/>
    <col min="2832" max="2832" width="6.875" style="3" customWidth="1"/>
    <col min="2833" max="2838" width="8.75" style="3" customWidth="1"/>
    <col min="2839" max="2839" width="6.875" style="3" customWidth="1"/>
    <col min="2840" max="2844" width="8.75" style="3" customWidth="1"/>
    <col min="2845" max="2845" width="9.625" style="3" customWidth="1"/>
    <col min="2846" max="2846" width="6.875" style="3" customWidth="1"/>
    <col min="2847" max="2852" width="8.75" style="3" customWidth="1"/>
    <col min="2853" max="2853" width="6.875" style="3" customWidth="1"/>
    <col min="2854" max="2859" width="8.75" style="3" customWidth="1"/>
    <col min="2860" max="2860" width="6.875" style="3" customWidth="1"/>
    <col min="2861" max="2862" width="8.75" style="3" customWidth="1"/>
    <col min="2863" max="2867" width="9.625" style="3" customWidth="1"/>
    <col min="2868" max="2868" width="8.125" style="3" customWidth="1"/>
    <col min="2869" max="2876" width="0" style="3" hidden="1" customWidth="1"/>
    <col min="2877" max="3064" width="8.125" style="3"/>
    <col min="3065" max="3065" width="2.375" style="3" customWidth="1"/>
    <col min="3066" max="3066" width="19.25" style="3" customWidth="1"/>
    <col min="3067" max="3067" width="1.5" style="3" customWidth="1"/>
    <col min="3068" max="3073" width="8.75" style="3" customWidth="1"/>
    <col min="3074" max="3074" width="6.875" style="3" customWidth="1"/>
    <col min="3075" max="3080" width="8.75" style="3" customWidth="1"/>
    <col min="3081" max="3081" width="6.875" style="3" customWidth="1"/>
    <col min="3082" max="3086" width="8.75" style="3" customWidth="1"/>
    <col min="3087" max="3087" width="9.25" style="3" customWidth="1"/>
    <col min="3088" max="3088" width="6.875" style="3" customWidth="1"/>
    <col min="3089" max="3094" width="8.75" style="3" customWidth="1"/>
    <col min="3095" max="3095" width="6.875" style="3" customWidth="1"/>
    <col min="3096" max="3100" width="8.75" style="3" customWidth="1"/>
    <col min="3101" max="3101" width="9.625" style="3" customWidth="1"/>
    <col min="3102" max="3102" width="6.875" style="3" customWidth="1"/>
    <col min="3103" max="3108" width="8.75" style="3" customWidth="1"/>
    <col min="3109" max="3109" width="6.875" style="3" customWidth="1"/>
    <col min="3110" max="3115" width="8.75" style="3" customWidth="1"/>
    <col min="3116" max="3116" width="6.875" style="3" customWidth="1"/>
    <col min="3117" max="3118" width="8.75" style="3" customWidth="1"/>
    <col min="3119" max="3123" width="9.625" style="3" customWidth="1"/>
    <col min="3124" max="3124" width="8.125" style="3" customWidth="1"/>
    <col min="3125" max="3132" width="0" style="3" hidden="1" customWidth="1"/>
    <col min="3133" max="3320" width="8.125" style="3"/>
    <col min="3321" max="3321" width="2.375" style="3" customWidth="1"/>
    <col min="3322" max="3322" width="19.25" style="3" customWidth="1"/>
    <col min="3323" max="3323" width="1.5" style="3" customWidth="1"/>
    <col min="3324" max="3329" width="8.75" style="3" customWidth="1"/>
    <col min="3330" max="3330" width="6.875" style="3" customWidth="1"/>
    <col min="3331" max="3336" width="8.75" style="3" customWidth="1"/>
    <col min="3337" max="3337" width="6.875" style="3" customWidth="1"/>
    <col min="3338" max="3342" width="8.75" style="3" customWidth="1"/>
    <col min="3343" max="3343" width="9.25" style="3" customWidth="1"/>
    <col min="3344" max="3344" width="6.875" style="3" customWidth="1"/>
    <col min="3345" max="3350" width="8.75" style="3" customWidth="1"/>
    <col min="3351" max="3351" width="6.875" style="3" customWidth="1"/>
    <col min="3352" max="3356" width="8.75" style="3" customWidth="1"/>
    <col min="3357" max="3357" width="9.625" style="3" customWidth="1"/>
    <col min="3358" max="3358" width="6.875" style="3" customWidth="1"/>
    <col min="3359" max="3364" width="8.75" style="3" customWidth="1"/>
    <col min="3365" max="3365" width="6.875" style="3" customWidth="1"/>
    <col min="3366" max="3371" width="8.75" style="3" customWidth="1"/>
    <col min="3372" max="3372" width="6.875" style="3" customWidth="1"/>
    <col min="3373" max="3374" width="8.75" style="3" customWidth="1"/>
    <col min="3375" max="3379" width="9.625" style="3" customWidth="1"/>
    <col min="3380" max="3380" width="8.125" style="3" customWidth="1"/>
    <col min="3381" max="3388" width="0" style="3" hidden="1" customWidth="1"/>
    <col min="3389" max="3576" width="8.125" style="3"/>
    <col min="3577" max="3577" width="2.375" style="3" customWidth="1"/>
    <col min="3578" max="3578" width="19.25" style="3" customWidth="1"/>
    <col min="3579" max="3579" width="1.5" style="3" customWidth="1"/>
    <col min="3580" max="3585" width="8.75" style="3" customWidth="1"/>
    <col min="3586" max="3586" width="6.875" style="3" customWidth="1"/>
    <col min="3587" max="3592" width="8.75" style="3" customWidth="1"/>
    <col min="3593" max="3593" width="6.875" style="3" customWidth="1"/>
    <col min="3594" max="3598" width="8.75" style="3" customWidth="1"/>
    <col min="3599" max="3599" width="9.25" style="3" customWidth="1"/>
    <col min="3600" max="3600" width="6.875" style="3" customWidth="1"/>
    <col min="3601" max="3606" width="8.75" style="3" customWidth="1"/>
    <col min="3607" max="3607" width="6.875" style="3" customWidth="1"/>
    <col min="3608" max="3612" width="8.75" style="3" customWidth="1"/>
    <col min="3613" max="3613" width="9.625" style="3" customWidth="1"/>
    <col min="3614" max="3614" width="6.875" style="3" customWidth="1"/>
    <col min="3615" max="3620" width="8.75" style="3" customWidth="1"/>
    <col min="3621" max="3621" width="6.875" style="3" customWidth="1"/>
    <col min="3622" max="3627" width="8.75" style="3" customWidth="1"/>
    <col min="3628" max="3628" width="6.875" style="3" customWidth="1"/>
    <col min="3629" max="3630" width="8.75" style="3" customWidth="1"/>
    <col min="3631" max="3635" width="9.625" style="3" customWidth="1"/>
    <col min="3636" max="3636" width="8.125" style="3" customWidth="1"/>
    <col min="3637" max="3644" width="0" style="3" hidden="1" customWidth="1"/>
    <col min="3645" max="3832" width="8.125" style="3"/>
    <col min="3833" max="3833" width="2.375" style="3" customWidth="1"/>
    <col min="3834" max="3834" width="19.25" style="3" customWidth="1"/>
    <col min="3835" max="3835" width="1.5" style="3" customWidth="1"/>
    <col min="3836" max="3841" width="8.75" style="3" customWidth="1"/>
    <col min="3842" max="3842" width="6.875" style="3" customWidth="1"/>
    <col min="3843" max="3848" width="8.75" style="3" customWidth="1"/>
    <col min="3849" max="3849" width="6.875" style="3" customWidth="1"/>
    <col min="3850" max="3854" width="8.75" style="3" customWidth="1"/>
    <col min="3855" max="3855" width="9.25" style="3" customWidth="1"/>
    <col min="3856" max="3856" width="6.875" style="3" customWidth="1"/>
    <col min="3857" max="3862" width="8.75" style="3" customWidth="1"/>
    <col min="3863" max="3863" width="6.875" style="3" customWidth="1"/>
    <col min="3864" max="3868" width="8.75" style="3" customWidth="1"/>
    <col min="3869" max="3869" width="9.625" style="3" customWidth="1"/>
    <col min="3870" max="3870" width="6.875" style="3" customWidth="1"/>
    <col min="3871" max="3876" width="8.75" style="3" customWidth="1"/>
    <col min="3877" max="3877" width="6.875" style="3" customWidth="1"/>
    <col min="3878" max="3883" width="8.75" style="3" customWidth="1"/>
    <col min="3884" max="3884" width="6.875" style="3" customWidth="1"/>
    <col min="3885" max="3886" width="8.75" style="3" customWidth="1"/>
    <col min="3887" max="3891" width="9.625" style="3" customWidth="1"/>
    <col min="3892" max="3892" width="8.125" style="3" customWidth="1"/>
    <col min="3893" max="3900" width="0" style="3" hidden="1" customWidth="1"/>
    <col min="3901" max="4088" width="8.125" style="3"/>
    <col min="4089" max="4089" width="2.375" style="3" customWidth="1"/>
    <col min="4090" max="4090" width="19.25" style="3" customWidth="1"/>
    <col min="4091" max="4091" width="1.5" style="3" customWidth="1"/>
    <col min="4092" max="4097" width="8.75" style="3" customWidth="1"/>
    <col min="4098" max="4098" width="6.875" style="3" customWidth="1"/>
    <col min="4099" max="4104" width="8.75" style="3" customWidth="1"/>
    <col min="4105" max="4105" width="6.875" style="3" customWidth="1"/>
    <col min="4106" max="4110" width="8.75" style="3" customWidth="1"/>
    <col min="4111" max="4111" width="9.25" style="3" customWidth="1"/>
    <col min="4112" max="4112" width="6.875" style="3" customWidth="1"/>
    <col min="4113" max="4118" width="8.75" style="3" customWidth="1"/>
    <col min="4119" max="4119" width="6.875" style="3" customWidth="1"/>
    <col min="4120" max="4124" width="8.75" style="3" customWidth="1"/>
    <col min="4125" max="4125" width="9.625" style="3" customWidth="1"/>
    <col min="4126" max="4126" width="6.875" style="3" customWidth="1"/>
    <col min="4127" max="4132" width="8.75" style="3" customWidth="1"/>
    <col min="4133" max="4133" width="6.875" style="3" customWidth="1"/>
    <col min="4134" max="4139" width="8.75" style="3" customWidth="1"/>
    <col min="4140" max="4140" width="6.875" style="3" customWidth="1"/>
    <col min="4141" max="4142" width="8.75" style="3" customWidth="1"/>
    <col min="4143" max="4147" width="9.625" style="3" customWidth="1"/>
    <col min="4148" max="4148" width="8.125" style="3" customWidth="1"/>
    <col min="4149" max="4156" width="0" style="3" hidden="1" customWidth="1"/>
    <col min="4157" max="4344" width="8.125" style="3"/>
    <col min="4345" max="4345" width="2.375" style="3" customWidth="1"/>
    <col min="4346" max="4346" width="19.25" style="3" customWidth="1"/>
    <col min="4347" max="4347" width="1.5" style="3" customWidth="1"/>
    <col min="4348" max="4353" width="8.75" style="3" customWidth="1"/>
    <col min="4354" max="4354" width="6.875" style="3" customWidth="1"/>
    <col min="4355" max="4360" width="8.75" style="3" customWidth="1"/>
    <col min="4361" max="4361" width="6.875" style="3" customWidth="1"/>
    <col min="4362" max="4366" width="8.75" style="3" customWidth="1"/>
    <col min="4367" max="4367" width="9.25" style="3" customWidth="1"/>
    <col min="4368" max="4368" width="6.875" style="3" customWidth="1"/>
    <col min="4369" max="4374" width="8.75" style="3" customWidth="1"/>
    <col min="4375" max="4375" width="6.875" style="3" customWidth="1"/>
    <col min="4376" max="4380" width="8.75" style="3" customWidth="1"/>
    <col min="4381" max="4381" width="9.625" style="3" customWidth="1"/>
    <col min="4382" max="4382" width="6.875" style="3" customWidth="1"/>
    <col min="4383" max="4388" width="8.75" style="3" customWidth="1"/>
    <col min="4389" max="4389" width="6.875" style="3" customWidth="1"/>
    <col min="4390" max="4395" width="8.75" style="3" customWidth="1"/>
    <col min="4396" max="4396" width="6.875" style="3" customWidth="1"/>
    <col min="4397" max="4398" width="8.75" style="3" customWidth="1"/>
    <col min="4399" max="4403" width="9.625" style="3" customWidth="1"/>
    <col min="4404" max="4404" width="8.125" style="3" customWidth="1"/>
    <col min="4405" max="4412" width="0" style="3" hidden="1" customWidth="1"/>
    <col min="4413" max="4600" width="8.125" style="3"/>
    <col min="4601" max="4601" width="2.375" style="3" customWidth="1"/>
    <col min="4602" max="4602" width="19.25" style="3" customWidth="1"/>
    <col min="4603" max="4603" width="1.5" style="3" customWidth="1"/>
    <col min="4604" max="4609" width="8.75" style="3" customWidth="1"/>
    <col min="4610" max="4610" width="6.875" style="3" customWidth="1"/>
    <col min="4611" max="4616" width="8.75" style="3" customWidth="1"/>
    <col min="4617" max="4617" width="6.875" style="3" customWidth="1"/>
    <col min="4618" max="4622" width="8.75" style="3" customWidth="1"/>
    <col min="4623" max="4623" width="9.25" style="3" customWidth="1"/>
    <col min="4624" max="4624" width="6.875" style="3" customWidth="1"/>
    <col min="4625" max="4630" width="8.75" style="3" customWidth="1"/>
    <col min="4631" max="4631" width="6.875" style="3" customWidth="1"/>
    <col min="4632" max="4636" width="8.75" style="3" customWidth="1"/>
    <col min="4637" max="4637" width="9.625" style="3" customWidth="1"/>
    <col min="4638" max="4638" width="6.875" style="3" customWidth="1"/>
    <col min="4639" max="4644" width="8.75" style="3" customWidth="1"/>
    <col min="4645" max="4645" width="6.875" style="3" customWidth="1"/>
    <col min="4646" max="4651" width="8.75" style="3" customWidth="1"/>
    <col min="4652" max="4652" width="6.875" style="3" customWidth="1"/>
    <col min="4653" max="4654" width="8.75" style="3" customWidth="1"/>
    <col min="4655" max="4659" width="9.625" style="3" customWidth="1"/>
    <col min="4660" max="4660" width="8.125" style="3" customWidth="1"/>
    <col min="4661" max="4668" width="0" style="3" hidden="1" customWidth="1"/>
    <col min="4669" max="4856" width="8.125" style="3"/>
    <col min="4857" max="4857" width="2.375" style="3" customWidth="1"/>
    <col min="4858" max="4858" width="19.25" style="3" customWidth="1"/>
    <col min="4859" max="4859" width="1.5" style="3" customWidth="1"/>
    <col min="4860" max="4865" width="8.75" style="3" customWidth="1"/>
    <col min="4866" max="4866" width="6.875" style="3" customWidth="1"/>
    <col min="4867" max="4872" width="8.75" style="3" customWidth="1"/>
    <col min="4873" max="4873" width="6.875" style="3" customWidth="1"/>
    <col min="4874" max="4878" width="8.75" style="3" customWidth="1"/>
    <col min="4879" max="4879" width="9.25" style="3" customWidth="1"/>
    <col min="4880" max="4880" width="6.875" style="3" customWidth="1"/>
    <col min="4881" max="4886" width="8.75" style="3" customWidth="1"/>
    <col min="4887" max="4887" width="6.875" style="3" customWidth="1"/>
    <col min="4888" max="4892" width="8.75" style="3" customWidth="1"/>
    <col min="4893" max="4893" width="9.625" style="3" customWidth="1"/>
    <col min="4894" max="4894" width="6.875" style="3" customWidth="1"/>
    <col min="4895" max="4900" width="8.75" style="3" customWidth="1"/>
    <col min="4901" max="4901" width="6.875" style="3" customWidth="1"/>
    <col min="4902" max="4907" width="8.75" style="3" customWidth="1"/>
    <col min="4908" max="4908" width="6.875" style="3" customWidth="1"/>
    <col min="4909" max="4910" width="8.75" style="3" customWidth="1"/>
    <col min="4911" max="4915" width="9.625" style="3" customWidth="1"/>
    <col min="4916" max="4916" width="8.125" style="3" customWidth="1"/>
    <col min="4917" max="4924" width="0" style="3" hidden="1" customWidth="1"/>
    <col min="4925" max="5112" width="8.125" style="3"/>
    <col min="5113" max="5113" width="2.375" style="3" customWidth="1"/>
    <col min="5114" max="5114" width="19.25" style="3" customWidth="1"/>
    <col min="5115" max="5115" width="1.5" style="3" customWidth="1"/>
    <col min="5116" max="5121" width="8.75" style="3" customWidth="1"/>
    <col min="5122" max="5122" width="6.875" style="3" customWidth="1"/>
    <col min="5123" max="5128" width="8.75" style="3" customWidth="1"/>
    <col min="5129" max="5129" width="6.875" style="3" customWidth="1"/>
    <col min="5130" max="5134" width="8.75" style="3" customWidth="1"/>
    <col min="5135" max="5135" width="9.25" style="3" customWidth="1"/>
    <col min="5136" max="5136" width="6.875" style="3" customWidth="1"/>
    <col min="5137" max="5142" width="8.75" style="3" customWidth="1"/>
    <col min="5143" max="5143" width="6.875" style="3" customWidth="1"/>
    <col min="5144" max="5148" width="8.75" style="3" customWidth="1"/>
    <col min="5149" max="5149" width="9.625" style="3" customWidth="1"/>
    <col min="5150" max="5150" width="6.875" style="3" customWidth="1"/>
    <col min="5151" max="5156" width="8.75" style="3" customWidth="1"/>
    <col min="5157" max="5157" width="6.875" style="3" customWidth="1"/>
    <col min="5158" max="5163" width="8.75" style="3" customWidth="1"/>
    <col min="5164" max="5164" width="6.875" style="3" customWidth="1"/>
    <col min="5165" max="5166" width="8.75" style="3" customWidth="1"/>
    <col min="5167" max="5171" width="9.625" style="3" customWidth="1"/>
    <col min="5172" max="5172" width="8.125" style="3" customWidth="1"/>
    <col min="5173" max="5180" width="0" style="3" hidden="1" customWidth="1"/>
    <col min="5181" max="5368" width="8.125" style="3"/>
    <col min="5369" max="5369" width="2.375" style="3" customWidth="1"/>
    <col min="5370" max="5370" width="19.25" style="3" customWidth="1"/>
    <col min="5371" max="5371" width="1.5" style="3" customWidth="1"/>
    <col min="5372" max="5377" width="8.75" style="3" customWidth="1"/>
    <col min="5378" max="5378" width="6.875" style="3" customWidth="1"/>
    <col min="5379" max="5384" width="8.75" style="3" customWidth="1"/>
    <col min="5385" max="5385" width="6.875" style="3" customWidth="1"/>
    <col min="5386" max="5390" width="8.75" style="3" customWidth="1"/>
    <col min="5391" max="5391" width="9.25" style="3" customWidth="1"/>
    <col min="5392" max="5392" width="6.875" style="3" customWidth="1"/>
    <col min="5393" max="5398" width="8.75" style="3" customWidth="1"/>
    <col min="5399" max="5399" width="6.875" style="3" customWidth="1"/>
    <col min="5400" max="5404" width="8.75" style="3" customWidth="1"/>
    <col min="5405" max="5405" width="9.625" style="3" customWidth="1"/>
    <col min="5406" max="5406" width="6.875" style="3" customWidth="1"/>
    <col min="5407" max="5412" width="8.75" style="3" customWidth="1"/>
    <col min="5413" max="5413" width="6.875" style="3" customWidth="1"/>
    <col min="5414" max="5419" width="8.75" style="3" customWidth="1"/>
    <col min="5420" max="5420" width="6.875" style="3" customWidth="1"/>
    <col min="5421" max="5422" width="8.75" style="3" customWidth="1"/>
    <col min="5423" max="5427" width="9.625" style="3" customWidth="1"/>
    <col min="5428" max="5428" width="8.125" style="3" customWidth="1"/>
    <col min="5429" max="5436" width="0" style="3" hidden="1" customWidth="1"/>
    <col min="5437" max="5624" width="8.125" style="3"/>
    <col min="5625" max="5625" width="2.375" style="3" customWidth="1"/>
    <col min="5626" max="5626" width="19.25" style="3" customWidth="1"/>
    <col min="5627" max="5627" width="1.5" style="3" customWidth="1"/>
    <col min="5628" max="5633" width="8.75" style="3" customWidth="1"/>
    <col min="5634" max="5634" width="6.875" style="3" customWidth="1"/>
    <col min="5635" max="5640" width="8.75" style="3" customWidth="1"/>
    <col min="5641" max="5641" width="6.875" style="3" customWidth="1"/>
    <col min="5642" max="5646" width="8.75" style="3" customWidth="1"/>
    <col min="5647" max="5647" width="9.25" style="3" customWidth="1"/>
    <col min="5648" max="5648" width="6.875" style="3" customWidth="1"/>
    <col min="5649" max="5654" width="8.75" style="3" customWidth="1"/>
    <col min="5655" max="5655" width="6.875" style="3" customWidth="1"/>
    <col min="5656" max="5660" width="8.75" style="3" customWidth="1"/>
    <col min="5661" max="5661" width="9.625" style="3" customWidth="1"/>
    <col min="5662" max="5662" width="6.875" style="3" customWidth="1"/>
    <col min="5663" max="5668" width="8.75" style="3" customWidth="1"/>
    <col min="5669" max="5669" width="6.875" style="3" customWidth="1"/>
    <col min="5670" max="5675" width="8.75" style="3" customWidth="1"/>
    <col min="5676" max="5676" width="6.875" style="3" customWidth="1"/>
    <col min="5677" max="5678" width="8.75" style="3" customWidth="1"/>
    <col min="5679" max="5683" width="9.625" style="3" customWidth="1"/>
    <col min="5684" max="5684" width="8.125" style="3" customWidth="1"/>
    <col min="5685" max="5692" width="0" style="3" hidden="1" customWidth="1"/>
    <col min="5693" max="5880" width="8.125" style="3"/>
    <col min="5881" max="5881" width="2.375" style="3" customWidth="1"/>
    <col min="5882" max="5882" width="19.25" style="3" customWidth="1"/>
    <col min="5883" max="5883" width="1.5" style="3" customWidth="1"/>
    <col min="5884" max="5889" width="8.75" style="3" customWidth="1"/>
    <col min="5890" max="5890" width="6.875" style="3" customWidth="1"/>
    <col min="5891" max="5896" width="8.75" style="3" customWidth="1"/>
    <col min="5897" max="5897" width="6.875" style="3" customWidth="1"/>
    <col min="5898" max="5902" width="8.75" style="3" customWidth="1"/>
    <col min="5903" max="5903" width="9.25" style="3" customWidth="1"/>
    <col min="5904" max="5904" width="6.875" style="3" customWidth="1"/>
    <col min="5905" max="5910" width="8.75" style="3" customWidth="1"/>
    <col min="5911" max="5911" width="6.875" style="3" customWidth="1"/>
    <col min="5912" max="5916" width="8.75" style="3" customWidth="1"/>
    <col min="5917" max="5917" width="9.625" style="3" customWidth="1"/>
    <col min="5918" max="5918" width="6.875" style="3" customWidth="1"/>
    <col min="5919" max="5924" width="8.75" style="3" customWidth="1"/>
    <col min="5925" max="5925" width="6.875" style="3" customWidth="1"/>
    <col min="5926" max="5931" width="8.75" style="3" customWidth="1"/>
    <col min="5932" max="5932" width="6.875" style="3" customWidth="1"/>
    <col min="5933" max="5934" width="8.75" style="3" customWidth="1"/>
    <col min="5935" max="5939" width="9.625" style="3" customWidth="1"/>
    <col min="5940" max="5940" width="8.125" style="3" customWidth="1"/>
    <col min="5941" max="5948" width="0" style="3" hidden="1" customWidth="1"/>
    <col min="5949" max="6136" width="8.125" style="3"/>
    <col min="6137" max="6137" width="2.375" style="3" customWidth="1"/>
    <col min="6138" max="6138" width="19.25" style="3" customWidth="1"/>
    <col min="6139" max="6139" width="1.5" style="3" customWidth="1"/>
    <col min="6140" max="6145" width="8.75" style="3" customWidth="1"/>
    <col min="6146" max="6146" width="6.875" style="3" customWidth="1"/>
    <col min="6147" max="6152" width="8.75" style="3" customWidth="1"/>
    <col min="6153" max="6153" width="6.875" style="3" customWidth="1"/>
    <col min="6154" max="6158" width="8.75" style="3" customWidth="1"/>
    <col min="6159" max="6159" width="9.25" style="3" customWidth="1"/>
    <col min="6160" max="6160" width="6.875" style="3" customWidth="1"/>
    <col min="6161" max="6166" width="8.75" style="3" customWidth="1"/>
    <col min="6167" max="6167" width="6.875" style="3" customWidth="1"/>
    <col min="6168" max="6172" width="8.75" style="3" customWidth="1"/>
    <col min="6173" max="6173" width="9.625" style="3" customWidth="1"/>
    <col min="6174" max="6174" width="6.875" style="3" customWidth="1"/>
    <col min="6175" max="6180" width="8.75" style="3" customWidth="1"/>
    <col min="6181" max="6181" width="6.875" style="3" customWidth="1"/>
    <col min="6182" max="6187" width="8.75" style="3" customWidth="1"/>
    <col min="6188" max="6188" width="6.875" style="3" customWidth="1"/>
    <col min="6189" max="6190" width="8.75" style="3" customWidth="1"/>
    <col min="6191" max="6195" width="9.625" style="3" customWidth="1"/>
    <col min="6196" max="6196" width="8.125" style="3" customWidth="1"/>
    <col min="6197" max="6204" width="0" style="3" hidden="1" customWidth="1"/>
    <col min="6205" max="6392" width="8.125" style="3"/>
    <col min="6393" max="6393" width="2.375" style="3" customWidth="1"/>
    <col min="6394" max="6394" width="19.25" style="3" customWidth="1"/>
    <col min="6395" max="6395" width="1.5" style="3" customWidth="1"/>
    <col min="6396" max="6401" width="8.75" style="3" customWidth="1"/>
    <col min="6402" max="6402" width="6.875" style="3" customWidth="1"/>
    <col min="6403" max="6408" width="8.75" style="3" customWidth="1"/>
    <col min="6409" max="6409" width="6.875" style="3" customWidth="1"/>
    <col min="6410" max="6414" width="8.75" style="3" customWidth="1"/>
    <col min="6415" max="6415" width="9.25" style="3" customWidth="1"/>
    <col min="6416" max="6416" width="6.875" style="3" customWidth="1"/>
    <col min="6417" max="6422" width="8.75" style="3" customWidth="1"/>
    <col min="6423" max="6423" width="6.875" style="3" customWidth="1"/>
    <col min="6424" max="6428" width="8.75" style="3" customWidth="1"/>
    <col min="6429" max="6429" width="9.625" style="3" customWidth="1"/>
    <col min="6430" max="6430" width="6.875" style="3" customWidth="1"/>
    <col min="6431" max="6436" width="8.75" style="3" customWidth="1"/>
    <col min="6437" max="6437" width="6.875" style="3" customWidth="1"/>
    <col min="6438" max="6443" width="8.75" style="3" customWidth="1"/>
    <col min="6444" max="6444" width="6.875" style="3" customWidth="1"/>
    <col min="6445" max="6446" width="8.75" style="3" customWidth="1"/>
    <col min="6447" max="6451" width="9.625" style="3" customWidth="1"/>
    <col min="6452" max="6452" width="8.125" style="3" customWidth="1"/>
    <col min="6453" max="6460" width="0" style="3" hidden="1" customWidth="1"/>
    <col min="6461" max="6648" width="8.125" style="3"/>
    <col min="6649" max="6649" width="2.375" style="3" customWidth="1"/>
    <col min="6650" max="6650" width="19.25" style="3" customWidth="1"/>
    <col min="6651" max="6651" width="1.5" style="3" customWidth="1"/>
    <col min="6652" max="6657" width="8.75" style="3" customWidth="1"/>
    <col min="6658" max="6658" width="6.875" style="3" customWidth="1"/>
    <col min="6659" max="6664" width="8.75" style="3" customWidth="1"/>
    <col min="6665" max="6665" width="6.875" style="3" customWidth="1"/>
    <col min="6666" max="6670" width="8.75" style="3" customWidth="1"/>
    <col min="6671" max="6671" width="9.25" style="3" customWidth="1"/>
    <col min="6672" max="6672" width="6.875" style="3" customWidth="1"/>
    <col min="6673" max="6678" width="8.75" style="3" customWidth="1"/>
    <col min="6679" max="6679" width="6.875" style="3" customWidth="1"/>
    <col min="6680" max="6684" width="8.75" style="3" customWidth="1"/>
    <col min="6685" max="6685" width="9.625" style="3" customWidth="1"/>
    <col min="6686" max="6686" width="6.875" style="3" customWidth="1"/>
    <col min="6687" max="6692" width="8.75" style="3" customWidth="1"/>
    <col min="6693" max="6693" width="6.875" style="3" customWidth="1"/>
    <col min="6694" max="6699" width="8.75" style="3" customWidth="1"/>
    <col min="6700" max="6700" width="6.875" style="3" customWidth="1"/>
    <col min="6701" max="6702" width="8.75" style="3" customWidth="1"/>
    <col min="6703" max="6707" width="9.625" style="3" customWidth="1"/>
    <col min="6708" max="6708" width="8.125" style="3" customWidth="1"/>
    <col min="6709" max="6716" width="0" style="3" hidden="1" customWidth="1"/>
    <col min="6717" max="6904" width="8.125" style="3"/>
    <col min="6905" max="6905" width="2.375" style="3" customWidth="1"/>
    <col min="6906" max="6906" width="19.25" style="3" customWidth="1"/>
    <col min="6907" max="6907" width="1.5" style="3" customWidth="1"/>
    <col min="6908" max="6913" width="8.75" style="3" customWidth="1"/>
    <col min="6914" max="6914" width="6.875" style="3" customWidth="1"/>
    <col min="6915" max="6920" width="8.75" style="3" customWidth="1"/>
    <col min="6921" max="6921" width="6.875" style="3" customWidth="1"/>
    <col min="6922" max="6926" width="8.75" style="3" customWidth="1"/>
    <col min="6927" max="6927" width="9.25" style="3" customWidth="1"/>
    <col min="6928" max="6928" width="6.875" style="3" customWidth="1"/>
    <col min="6929" max="6934" width="8.75" style="3" customWidth="1"/>
    <col min="6935" max="6935" width="6.875" style="3" customWidth="1"/>
    <col min="6936" max="6940" width="8.75" style="3" customWidth="1"/>
    <col min="6941" max="6941" width="9.625" style="3" customWidth="1"/>
    <col min="6942" max="6942" width="6.875" style="3" customWidth="1"/>
    <col min="6943" max="6948" width="8.75" style="3" customWidth="1"/>
    <col min="6949" max="6949" width="6.875" style="3" customWidth="1"/>
    <col min="6950" max="6955" width="8.75" style="3" customWidth="1"/>
    <col min="6956" max="6956" width="6.875" style="3" customWidth="1"/>
    <col min="6957" max="6958" width="8.75" style="3" customWidth="1"/>
    <col min="6959" max="6963" width="9.625" style="3" customWidth="1"/>
    <col min="6964" max="6964" width="8.125" style="3" customWidth="1"/>
    <col min="6965" max="6972" width="0" style="3" hidden="1" customWidth="1"/>
    <col min="6973" max="7160" width="8.125" style="3"/>
    <col min="7161" max="7161" width="2.375" style="3" customWidth="1"/>
    <col min="7162" max="7162" width="19.25" style="3" customWidth="1"/>
    <col min="7163" max="7163" width="1.5" style="3" customWidth="1"/>
    <col min="7164" max="7169" width="8.75" style="3" customWidth="1"/>
    <col min="7170" max="7170" width="6.875" style="3" customWidth="1"/>
    <col min="7171" max="7176" width="8.75" style="3" customWidth="1"/>
    <col min="7177" max="7177" width="6.875" style="3" customWidth="1"/>
    <col min="7178" max="7182" width="8.75" style="3" customWidth="1"/>
    <col min="7183" max="7183" width="9.25" style="3" customWidth="1"/>
    <col min="7184" max="7184" width="6.875" style="3" customWidth="1"/>
    <col min="7185" max="7190" width="8.75" style="3" customWidth="1"/>
    <col min="7191" max="7191" width="6.875" style="3" customWidth="1"/>
    <col min="7192" max="7196" width="8.75" style="3" customWidth="1"/>
    <col min="7197" max="7197" width="9.625" style="3" customWidth="1"/>
    <col min="7198" max="7198" width="6.875" style="3" customWidth="1"/>
    <col min="7199" max="7204" width="8.75" style="3" customWidth="1"/>
    <col min="7205" max="7205" width="6.875" style="3" customWidth="1"/>
    <col min="7206" max="7211" width="8.75" style="3" customWidth="1"/>
    <col min="7212" max="7212" width="6.875" style="3" customWidth="1"/>
    <col min="7213" max="7214" width="8.75" style="3" customWidth="1"/>
    <col min="7215" max="7219" width="9.625" style="3" customWidth="1"/>
    <col min="7220" max="7220" width="8.125" style="3" customWidth="1"/>
    <col min="7221" max="7228" width="0" style="3" hidden="1" customWidth="1"/>
    <col min="7229" max="7416" width="8.125" style="3"/>
    <col min="7417" max="7417" width="2.375" style="3" customWidth="1"/>
    <col min="7418" max="7418" width="19.25" style="3" customWidth="1"/>
    <col min="7419" max="7419" width="1.5" style="3" customWidth="1"/>
    <col min="7420" max="7425" width="8.75" style="3" customWidth="1"/>
    <col min="7426" max="7426" width="6.875" style="3" customWidth="1"/>
    <col min="7427" max="7432" width="8.75" style="3" customWidth="1"/>
    <col min="7433" max="7433" width="6.875" style="3" customWidth="1"/>
    <col min="7434" max="7438" width="8.75" style="3" customWidth="1"/>
    <col min="7439" max="7439" width="9.25" style="3" customWidth="1"/>
    <col min="7440" max="7440" width="6.875" style="3" customWidth="1"/>
    <col min="7441" max="7446" width="8.75" style="3" customWidth="1"/>
    <col min="7447" max="7447" width="6.875" style="3" customWidth="1"/>
    <col min="7448" max="7452" width="8.75" style="3" customWidth="1"/>
    <col min="7453" max="7453" width="9.625" style="3" customWidth="1"/>
    <col min="7454" max="7454" width="6.875" style="3" customWidth="1"/>
    <col min="7455" max="7460" width="8.75" style="3" customWidth="1"/>
    <col min="7461" max="7461" width="6.875" style="3" customWidth="1"/>
    <col min="7462" max="7467" width="8.75" style="3" customWidth="1"/>
    <col min="7468" max="7468" width="6.875" style="3" customWidth="1"/>
    <col min="7469" max="7470" width="8.75" style="3" customWidth="1"/>
    <col min="7471" max="7475" width="9.625" style="3" customWidth="1"/>
    <col min="7476" max="7476" width="8.125" style="3" customWidth="1"/>
    <col min="7477" max="7484" width="0" style="3" hidden="1" customWidth="1"/>
    <col min="7485" max="7672" width="8.125" style="3"/>
    <col min="7673" max="7673" width="2.375" style="3" customWidth="1"/>
    <col min="7674" max="7674" width="19.25" style="3" customWidth="1"/>
    <col min="7675" max="7675" width="1.5" style="3" customWidth="1"/>
    <col min="7676" max="7681" width="8.75" style="3" customWidth="1"/>
    <col min="7682" max="7682" width="6.875" style="3" customWidth="1"/>
    <col min="7683" max="7688" width="8.75" style="3" customWidth="1"/>
    <col min="7689" max="7689" width="6.875" style="3" customWidth="1"/>
    <col min="7690" max="7694" width="8.75" style="3" customWidth="1"/>
    <col min="7695" max="7695" width="9.25" style="3" customWidth="1"/>
    <col min="7696" max="7696" width="6.875" style="3" customWidth="1"/>
    <col min="7697" max="7702" width="8.75" style="3" customWidth="1"/>
    <col min="7703" max="7703" width="6.875" style="3" customWidth="1"/>
    <col min="7704" max="7708" width="8.75" style="3" customWidth="1"/>
    <col min="7709" max="7709" width="9.625" style="3" customWidth="1"/>
    <col min="7710" max="7710" width="6.875" style="3" customWidth="1"/>
    <col min="7711" max="7716" width="8.75" style="3" customWidth="1"/>
    <col min="7717" max="7717" width="6.875" style="3" customWidth="1"/>
    <col min="7718" max="7723" width="8.75" style="3" customWidth="1"/>
    <col min="7724" max="7724" width="6.875" style="3" customWidth="1"/>
    <col min="7725" max="7726" width="8.75" style="3" customWidth="1"/>
    <col min="7727" max="7731" width="9.625" style="3" customWidth="1"/>
    <col min="7732" max="7732" width="8.125" style="3" customWidth="1"/>
    <col min="7733" max="7740" width="0" style="3" hidden="1" customWidth="1"/>
    <col min="7741" max="7928" width="8.125" style="3"/>
    <col min="7929" max="7929" width="2.375" style="3" customWidth="1"/>
    <col min="7930" max="7930" width="19.25" style="3" customWidth="1"/>
    <col min="7931" max="7931" width="1.5" style="3" customWidth="1"/>
    <col min="7932" max="7937" width="8.75" style="3" customWidth="1"/>
    <col min="7938" max="7938" width="6.875" style="3" customWidth="1"/>
    <col min="7939" max="7944" width="8.75" style="3" customWidth="1"/>
    <col min="7945" max="7945" width="6.875" style="3" customWidth="1"/>
    <col min="7946" max="7950" width="8.75" style="3" customWidth="1"/>
    <col min="7951" max="7951" width="9.25" style="3" customWidth="1"/>
    <col min="7952" max="7952" width="6.875" style="3" customWidth="1"/>
    <col min="7953" max="7958" width="8.75" style="3" customWidth="1"/>
    <col min="7959" max="7959" width="6.875" style="3" customWidth="1"/>
    <col min="7960" max="7964" width="8.75" style="3" customWidth="1"/>
    <col min="7965" max="7965" width="9.625" style="3" customWidth="1"/>
    <col min="7966" max="7966" width="6.875" style="3" customWidth="1"/>
    <col min="7967" max="7972" width="8.75" style="3" customWidth="1"/>
    <col min="7973" max="7973" width="6.875" style="3" customWidth="1"/>
    <col min="7974" max="7979" width="8.75" style="3" customWidth="1"/>
    <col min="7980" max="7980" width="6.875" style="3" customWidth="1"/>
    <col min="7981" max="7982" width="8.75" style="3" customWidth="1"/>
    <col min="7983" max="7987" width="9.625" style="3" customWidth="1"/>
    <col min="7988" max="7988" width="8.125" style="3" customWidth="1"/>
    <col min="7989" max="7996" width="0" style="3" hidden="1" customWidth="1"/>
    <col min="7997" max="8184" width="8.125" style="3"/>
    <col min="8185" max="8185" width="2.375" style="3" customWidth="1"/>
    <col min="8186" max="8186" width="19.25" style="3" customWidth="1"/>
    <col min="8187" max="8187" width="1.5" style="3" customWidth="1"/>
    <col min="8188" max="8193" width="8.75" style="3" customWidth="1"/>
    <col min="8194" max="8194" width="6.875" style="3" customWidth="1"/>
    <col min="8195" max="8200" width="8.75" style="3" customWidth="1"/>
    <col min="8201" max="8201" width="6.875" style="3" customWidth="1"/>
    <col min="8202" max="8206" width="8.75" style="3" customWidth="1"/>
    <col min="8207" max="8207" width="9.25" style="3" customWidth="1"/>
    <col min="8208" max="8208" width="6.875" style="3" customWidth="1"/>
    <col min="8209" max="8214" width="8.75" style="3" customWidth="1"/>
    <col min="8215" max="8215" width="6.875" style="3" customWidth="1"/>
    <col min="8216" max="8220" width="8.75" style="3" customWidth="1"/>
    <col min="8221" max="8221" width="9.625" style="3" customWidth="1"/>
    <col min="8222" max="8222" width="6.875" style="3" customWidth="1"/>
    <col min="8223" max="8228" width="8.75" style="3" customWidth="1"/>
    <col min="8229" max="8229" width="6.875" style="3" customWidth="1"/>
    <col min="8230" max="8235" width="8.75" style="3" customWidth="1"/>
    <col min="8236" max="8236" width="6.875" style="3" customWidth="1"/>
    <col min="8237" max="8238" width="8.75" style="3" customWidth="1"/>
    <col min="8239" max="8243" width="9.625" style="3" customWidth="1"/>
    <col min="8244" max="8244" width="8.125" style="3" customWidth="1"/>
    <col min="8245" max="8252" width="0" style="3" hidden="1" customWidth="1"/>
    <col min="8253" max="8440" width="8.125" style="3"/>
    <col min="8441" max="8441" width="2.375" style="3" customWidth="1"/>
    <col min="8442" max="8442" width="19.25" style="3" customWidth="1"/>
    <col min="8443" max="8443" width="1.5" style="3" customWidth="1"/>
    <col min="8444" max="8449" width="8.75" style="3" customWidth="1"/>
    <col min="8450" max="8450" width="6.875" style="3" customWidth="1"/>
    <col min="8451" max="8456" width="8.75" style="3" customWidth="1"/>
    <col min="8457" max="8457" width="6.875" style="3" customWidth="1"/>
    <col min="8458" max="8462" width="8.75" style="3" customWidth="1"/>
    <col min="8463" max="8463" width="9.25" style="3" customWidth="1"/>
    <col min="8464" max="8464" width="6.875" style="3" customWidth="1"/>
    <col min="8465" max="8470" width="8.75" style="3" customWidth="1"/>
    <col min="8471" max="8471" width="6.875" style="3" customWidth="1"/>
    <col min="8472" max="8476" width="8.75" style="3" customWidth="1"/>
    <col min="8477" max="8477" width="9.625" style="3" customWidth="1"/>
    <col min="8478" max="8478" width="6.875" style="3" customWidth="1"/>
    <col min="8479" max="8484" width="8.75" style="3" customWidth="1"/>
    <col min="8485" max="8485" width="6.875" style="3" customWidth="1"/>
    <col min="8486" max="8491" width="8.75" style="3" customWidth="1"/>
    <col min="8492" max="8492" width="6.875" style="3" customWidth="1"/>
    <col min="8493" max="8494" width="8.75" style="3" customWidth="1"/>
    <col min="8495" max="8499" width="9.625" style="3" customWidth="1"/>
    <col min="8500" max="8500" width="8.125" style="3" customWidth="1"/>
    <col min="8501" max="8508" width="0" style="3" hidden="1" customWidth="1"/>
    <col min="8509" max="8696" width="8.125" style="3"/>
    <col min="8697" max="8697" width="2.375" style="3" customWidth="1"/>
    <col min="8698" max="8698" width="19.25" style="3" customWidth="1"/>
    <col min="8699" max="8699" width="1.5" style="3" customWidth="1"/>
    <col min="8700" max="8705" width="8.75" style="3" customWidth="1"/>
    <col min="8706" max="8706" width="6.875" style="3" customWidth="1"/>
    <col min="8707" max="8712" width="8.75" style="3" customWidth="1"/>
    <col min="8713" max="8713" width="6.875" style="3" customWidth="1"/>
    <col min="8714" max="8718" width="8.75" style="3" customWidth="1"/>
    <col min="8719" max="8719" width="9.25" style="3" customWidth="1"/>
    <col min="8720" max="8720" width="6.875" style="3" customWidth="1"/>
    <col min="8721" max="8726" width="8.75" style="3" customWidth="1"/>
    <col min="8727" max="8727" width="6.875" style="3" customWidth="1"/>
    <col min="8728" max="8732" width="8.75" style="3" customWidth="1"/>
    <col min="8733" max="8733" width="9.625" style="3" customWidth="1"/>
    <col min="8734" max="8734" width="6.875" style="3" customWidth="1"/>
    <col min="8735" max="8740" width="8.75" style="3" customWidth="1"/>
    <col min="8741" max="8741" width="6.875" style="3" customWidth="1"/>
    <col min="8742" max="8747" width="8.75" style="3" customWidth="1"/>
    <col min="8748" max="8748" width="6.875" style="3" customWidth="1"/>
    <col min="8749" max="8750" width="8.75" style="3" customWidth="1"/>
    <col min="8751" max="8755" width="9.625" style="3" customWidth="1"/>
    <col min="8756" max="8756" width="8.125" style="3" customWidth="1"/>
    <col min="8757" max="8764" width="0" style="3" hidden="1" customWidth="1"/>
    <col min="8765" max="8952" width="8.125" style="3"/>
    <col min="8953" max="8953" width="2.375" style="3" customWidth="1"/>
    <col min="8954" max="8954" width="19.25" style="3" customWidth="1"/>
    <col min="8955" max="8955" width="1.5" style="3" customWidth="1"/>
    <col min="8956" max="8961" width="8.75" style="3" customWidth="1"/>
    <col min="8962" max="8962" width="6.875" style="3" customWidth="1"/>
    <col min="8963" max="8968" width="8.75" style="3" customWidth="1"/>
    <col min="8969" max="8969" width="6.875" style="3" customWidth="1"/>
    <col min="8970" max="8974" width="8.75" style="3" customWidth="1"/>
    <col min="8975" max="8975" width="9.25" style="3" customWidth="1"/>
    <col min="8976" max="8976" width="6.875" style="3" customWidth="1"/>
    <col min="8977" max="8982" width="8.75" style="3" customWidth="1"/>
    <col min="8983" max="8983" width="6.875" style="3" customWidth="1"/>
    <col min="8984" max="8988" width="8.75" style="3" customWidth="1"/>
    <col min="8989" max="8989" width="9.625" style="3" customWidth="1"/>
    <col min="8990" max="8990" width="6.875" style="3" customWidth="1"/>
    <col min="8991" max="8996" width="8.75" style="3" customWidth="1"/>
    <col min="8997" max="8997" width="6.875" style="3" customWidth="1"/>
    <col min="8998" max="9003" width="8.75" style="3" customWidth="1"/>
    <col min="9004" max="9004" width="6.875" style="3" customWidth="1"/>
    <col min="9005" max="9006" width="8.75" style="3" customWidth="1"/>
    <col min="9007" max="9011" width="9.625" style="3" customWidth="1"/>
    <col min="9012" max="9012" width="8.125" style="3" customWidth="1"/>
    <col min="9013" max="9020" width="0" style="3" hidden="1" customWidth="1"/>
    <col min="9021" max="9208" width="8.125" style="3"/>
    <col min="9209" max="9209" width="2.375" style="3" customWidth="1"/>
    <col min="9210" max="9210" width="19.25" style="3" customWidth="1"/>
    <col min="9211" max="9211" width="1.5" style="3" customWidth="1"/>
    <col min="9212" max="9217" width="8.75" style="3" customWidth="1"/>
    <col min="9218" max="9218" width="6.875" style="3" customWidth="1"/>
    <col min="9219" max="9224" width="8.75" style="3" customWidth="1"/>
    <col min="9225" max="9225" width="6.875" style="3" customWidth="1"/>
    <col min="9226" max="9230" width="8.75" style="3" customWidth="1"/>
    <col min="9231" max="9231" width="9.25" style="3" customWidth="1"/>
    <col min="9232" max="9232" width="6.875" style="3" customWidth="1"/>
    <col min="9233" max="9238" width="8.75" style="3" customWidth="1"/>
    <col min="9239" max="9239" width="6.875" style="3" customWidth="1"/>
    <col min="9240" max="9244" width="8.75" style="3" customWidth="1"/>
    <col min="9245" max="9245" width="9.625" style="3" customWidth="1"/>
    <col min="9246" max="9246" width="6.875" style="3" customWidth="1"/>
    <col min="9247" max="9252" width="8.75" style="3" customWidth="1"/>
    <col min="9253" max="9253" width="6.875" style="3" customWidth="1"/>
    <col min="9254" max="9259" width="8.75" style="3" customWidth="1"/>
    <col min="9260" max="9260" width="6.875" style="3" customWidth="1"/>
    <col min="9261" max="9262" width="8.75" style="3" customWidth="1"/>
    <col min="9263" max="9267" width="9.625" style="3" customWidth="1"/>
    <col min="9268" max="9268" width="8.125" style="3" customWidth="1"/>
    <col min="9269" max="9276" width="0" style="3" hidden="1" customWidth="1"/>
    <col min="9277" max="9464" width="8.125" style="3"/>
    <col min="9465" max="9465" width="2.375" style="3" customWidth="1"/>
    <col min="9466" max="9466" width="19.25" style="3" customWidth="1"/>
    <col min="9467" max="9467" width="1.5" style="3" customWidth="1"/>
    <col min="9468" max="9473" width="8.75" style="3" customWidth="1"/>
    <col min="9474" max="9474" width="6.875" style="3" customWidth="1"/>
    <col min="9475" max="9480" width="8.75" style="3" customWidth="1"/>
    <col min="9481" max="9481" width="6.875" style="3" customWidth="1"/>
    <col min="9482" max="9486" width="8.75" style="3" customWidth="1"/>
    <col min="9487" max="9487" width="9.25" style="3" customWidth="1"/>
    <col min="9488" max="9488" width="6.875" style="3" customWidth="1"/>
    <col min="9489" max="9494" width="8.75" style="3" customWidth="1"/>
    <col min="9495" max="9495" width="6.875" style="3" customWidth="1"/>
    <col min="9496" max="9500" width="8.75" style="3" customWidth="1"/>
    <col min="9501" max="9501" width="9.625" style="3" customWidth="1"/>
    <col min="9502" max="9502" width="6.875" style="3" customWidth="1"/>
    <col min="9503" max="9508" width="8.75" style="3" customWidth="1"/>
    <col min="9509" max="9509" width="6.875" style="3" customWidth="1"/>
    <col min="9510" max="9515" width="8.75" style="3" customWidth="1"/>
    <col min="9516" max="9516" width="6.875" style="3" customWidth="1"/>
    <col min="9517" max="9518" width="8.75" style="3" customWidth="1"/>
    <col min="9519" max="9523" width="9.625" style="3" customWidth="1"/>
    <col min="9524" max="9524" width="8.125" style="3" customWidth="1"/>
    <col min="9525" max="9532" width="0" style="3" hidden="1" customWidth="1"/>
    <col min="9533" max="9720" width="8.125" style="3"/>
    <col min="9721" max="9721" width="2.375" style="3" customWidth="1"/>
    <col min="9722" max="9722" width="19.25" style="3" customWidth="1"/>
    <col min="9723" max="9723" width="1.5" style="3" customWidth="1"/>
    <col min="9724" max="9729" width="8.75" style="3" customWidth="1"/>
    <col min="9730" max="9730" width="6.875" style="3" customWidth="1"/>
    <col min="9731" max="9736" width="8.75" style="3" customWidth="1"/>
    <col min="9737" max="9737" width="6.875" style="3" customWidth="1"/>
    <col min="9738" max="9742" width="8.75" style="3" customWidth="1"/>
    <col min="9743" max="9743" width="9.25" style="3" customWidth="1"/>
    <col min="9744" max="9744" width="6.875" style="3" customWidth="1"/>
    <col min="9745" max="9750" width="8.75" style="3" customWidth="1"/>
    <col min="9751" max="9751" width="6.875" style="3" customWidth="1"/>
    <col min="9752" max="9756" width="8.75" style="3" customWidth="1"/>
    <col min="9757" max="9757" width="9.625" style="3" customWidth="1"/>
    <col min="9758" max="9758" width="6.875" style="3" customWidth="1"/>
    <col min="9759" max="9764" width="8.75" style="3" customWidth="1"/>
    <col min="9765" max="9765" width="6.875" style="3" customWidth="1"/>
    <col min="9766" max="9771" width="8.75" style="3" customWidth="1"/>
    <col min="9772" max="9772" width="6.875" style="3" customWidth="1"/>
    <col min="9773" max="9774" width="8.75" style="3" customWidth="1"/>
    <col min="9775" max="9779" width="9.625" style="3" customWidth="1"/>
    <col min="9780" max="9780" width="8.125" style="3" customWidth="1"/>
    <col min="9781" max="9788" width="0" style="3" hidden="1" customWidth="1"/>
    <col min="9789" max="9976" width="8.125" style="3"/>
    <col min="9977" max="9977" width="2.375" style="3" customWidth="1"/>
    <col min="9978" max="9978" width="19.25" style="3" customWidth="1"/>
    <col min="9979" max="9979" width="1.5" style="3" customWidth="1"/>
    <col min="9980" max="9985" width="8.75" style="3" customWidth="1"/>
    <col min="9986" max="9986" width="6.875" style="3" customWidth="1"/>
    <col min="9987" max="9992" width="8.75" style="3" customWidth="1"/>
    <col min="9993" max="9993" width="6.875" style="3" customWidth="1"/>
    <col min="9994" max="9998" width="8.75" style="3" customWidth="1"/>
    <col min="9999" max="9999" width="9.25" style="3" customWidth="1"/>
    <col min="10000" max="10000" width="6.875" style="3" customWidth="1"/>
    <col min="10001" max="10006" width="8.75" style="3" customWidth="1"/>
    <col min="10007" max="10007" width="6.875" style="3" customWidth="1"/>
    <col min="10008" max="10012" width="8.75" style="3" customWidth="1"/>
    <col min="10013" max="10013" width="9.625" style="3" customWidth="1"/>
    <col min="10014" max="10014" width="6.875" style="3" customWidth="1"/>
    <col min="10015" max="10020" width="8.75" style="3" customWidth="1"/>
    <col min="10021" max="10021" width="6.875" style="3" customWidth="1"/>
    <col min="10022" max="10027" width="8.75" style="3" customWidth="1"/>
    <col min="10028" max="10028" width="6.875" style="3" customWidth="1"/>
    <col min="10029" max="10030" width="8.75" style="3" customWidth="1"/>
    <col min="10031" max="10035" width="9.625" style="3" customWidth="1"/>
    <col min="10036" max="10036" width="8.125" style="3" customWidth="1"/>
    <col min="10037" max="10044" width="0" style="3" hidden="1" customWidth="1"/>
    <col min="10045" max="10232" width="8.125" style="3"/>
    <col min="10233" max="10233" width="2.375" style="3" customWidth="1"/>
    <col min="10234" max="10234" width="19.25" style="3" customWidth="1"/>
    <col min="10235" max="10235" width="1.5" style="3" customWidth="1"/>
    <col min="10236" max="10241" width="8.75" style="3" customWidth="1"/>
    <col min="10242" max="10242" width="6.875" style="3" customWidth="1"/>
    <col min="10243" max="10248" width="8.75" style="3" customWidth="1"/>
    <col min="10249" max="10249" width="6.875" style="3" customWidth="1"/>
    <col min="10250" max="10254" width="8.75" style="3" customWidth="1"/>
    <col min="10255" max="10255" width="9.25" style="3" customWidth="1"/>
    <col min="10256" max="10256" width="6.875" style="3" customWidth="1"/>
    <col min="10257" max="10262" width="8.75" style="3" customWidth="1"/>
    <col min="10263" max="10263" width="6.875" style="3" customWidth="1"/>
    <col min="10264" max="10268" width="8.75" style="3" customWidth="1"/>
    <col min="10269" max="10269" width="9.625" style="3" customWidth="1"/>
    <col min="10270" max="10270" width="6.875" style="3" customWidth="1"/>
    <col min="10271" max="10276" width="8.75" style="3" customWidth="1"/>
    <col min="10277" max="10277" width="6.875" style="3" customWidth="1"/>
    <col min="10278" max="10283" width="8.75" style="3" customWidth="1"/>
    <col min="10284" max="10284" width="6.875" style="3" customWidth="1"/>
    <col min="10285" max="10286" width="8.75" style="3" customWidth="1"/>
    <col min="10287" max="10291" width="9.625" style="3" customWidth="1"/>
    <col min="10292" max="10292" width="8.125" style="3" customWidth="1"/>
    <col min="10293" max="10300" width="0" style="3" hidden="1" customWidth="1"/>
    <col min="10301" max="10488" width="8.125" style="3"/>
    <col min="10489" max="10489" width="2.375" style="3" customWidth="1"/>
    <col min="10490" max="10490" width="19.25" style="3" customWidth="1"/>
    <col min="10491" max="10491" width="1.5" style="3" customWidth="1"/>
    <col min="10492" max="10497" width="8.75" style="3" customWidth="1"/>
    <col min="10498" max="10498" width="6.875" style="3" customWidth="1"/>
    <col min="10499" max="10504" width="8.75" style="3" customWidth="1"/>
    <col min="10505" max="10505" width="6.875" style="3" customWidth="1"/>
    <col min="10506" max="10510" width="8.75" style="3" customWidth="1"/>
    <col min="10511" max="10511" width="9.25" style="3" customWidth="1"/>
    <col min="10512" max="10512" width="6.875" style="3" customWidth="1"/>
    <col min="10513" max="10518" width="8.75" style="3" customWidth="1"/>
    <col min="10519" max="10519" width="6.875" style="3" customWidth="1"/>
    <col min="10520" max="10524" width="8.75" style="3" customWidth="1"/>
    <col min="10525" max="10525" width="9.625" style="3" customWidth="1"/>
    <col min="10526" max="10526" width="6.875" style="3" customWidth="1"/>
    <col min="10527" max="10532" width="8.75" style="3" customWidth="1"/>
    <col min="10533" max="10533" width="6.875" style="3" customWidth="1"/>
    <col min="10534" max="10539" width="8.75" style="3" customWidth="1"/>
    <col min="10540" max="10540" width="6.875" style="3" customWidth="1"/>
    <col min="10541" max="10542" width="8.75" style="3" customWidth="1"/>
    <col min="10543" max="10547" width="9.625" style="3" customWidth="1"/>
    <col min="10548" max="10548" width="8.125" style="3" customWidth="1"/>
    <col min="10549" max="10556" width="0" style="3" hidden="1" customWidth="1"/>
    <col min="10557" max="10744" width="8.125" style="3"/>
    <col min="10745" max="10745" width="2.375" style="3" customWidth="1"/>
    <col min="10746" max="10746" width="19.25" style="3" customWidth="1"/>
    <col min="10747" max="10747" width="1.5" style="3" customWidth="1"/>
    <col min="10748" max="10753" width="8.75" style="3" customWidth="1"/>
    <col min="10754" max="10754" width="6.875" style="3" customWidth="1"/>
    <col min="10755" max="10760" width="8.75" style="3" customWidth="1"/>
    <col min="10761" max="10761" width="6.875" style="3" customWidth="1"/>
    <col min="10762" max="10766" width="8.75" style="3" customWidth="1"/>
    <col min="10767" max="10767" width="9.25" style="3" customWidth="1"/>
    <col min="10768" max="10768" width="6.875" style="3" customWidth="1"/>
    <col min="10769" max="10774" width="8.75" style="3" customWidth="1"/>
    <col min="10775" max="10775" width="6.875" style="3" customWidth="1"/>
    <col min="10776" max="10780" width="8.75" style="3" customWidth="1"/>
    <col min="10781" max="10781" width="9.625" style="3" customWidth="1"/>
    <col min="10782" max="10782" width="6.875" style="3" customWidth="1"/>
    <col min="10783" max="10788" width="8.75" style="3" customWidth="1"/>
    <col min="10789" max="10789" width="6.875" style="3" customWidth="1"/>
    <col min="10790" max="10795" width="8.75" style="3" customWidth="1"/>
    <col min="10796" max="10796" width="6.875" style="3" customWidth="1"/>
    <col min="10797" max="10798" width="8.75" style="3" customWidth="1"/>
    <col min="10799" max="10803" width="9.625" style="3" customWidth="1"/>
    <col min="10804" max="10804" width="8.125" style="3" customWidth="1"/>
    <col min="10805" max="10812" width="0" style="3" hidden="1" customWidth="1"/>
    <col min="10813" max="11000" width="8.125" style="3"/>
    <col min="11001" max="11001" width="2.375" style="3" customWidth="1"/>
    <col min="11002" max="11002" width="19.25" style="3" customWidth="1"/>
    <col min="11003" max="11003" width="1.5" style="3" customWidth="1"/>
    <col min="11004" max="11009" width="8.75" style="3" customWidth="1"/>
    <col min="11010" max="11010" width="6.875" style="3" customWidth="1"/>
    <col min="11011" max="11016" width="8.75" style="3" customWidth="1"/>
    <col min="11017" max="11017" width="6.875" style="3" customWidth="1"/>
    <col min="11018" max="11022" width="8.75" style="3" customWidth="1"/>
    <col min="11023" max="11023" width="9.25" style="3" customWidth="1"/>
    <col min="11024" max="11024" width="6.875" style="3" customWidth="1"/>
    <col min="11025" max="11030" width="8.75" style="3" customWidth="1"/>
    <col min="11031" max="11031" width="6.875" style="3" customWidth="1"/>
    <col min="11032" max="11036" width="8.75" style="3" customWidth="1"/>
    <col min="11037" max="11037" width="9.625" style="3" customWidth="1"/>
    <col min="11038" max="11038" width="6.875" style="3" customWidth="1"/>
    <col min="11039" max="11044" width="8.75" style="3" customWidth="1"/>
    <col min="11045" max="11045" width="6.875" style="3" customWidth="1"/>
    <col min="11046" max="11051" width="8.75" style="3" customWidth="1"/>
    <col min="11052" max="11052" width="6.875" style="3" customWidth="1"/>
    <col min="11053" max="11054" width="8.75" style="3" customWidth="1"/>
    <col min="11055" max="11059" width="9.625" style="3" customWidth="1"/>
    <col min="11060" max="11060" width="8.125" style="3" customWidth="1"/>
    <col min="11061" max="11068" width="0" style="3" hidden="1" customWidth="1"/>
    <col min="11069" max="11256" width="8.125" style="3"/>
    <col min="11257" max="11257" width="2.375" style="3" customWidth="1"/>
    <col min="11258" max="11258" width="19.25" style="3" customWidth="1"/>
    <col min="11259" max="11259" width="1.5" style="3" customWidth="1"/>
    <col min="11260" max="11265" width="8.75" style="3" customWidth="1"/>
    <col min="11266" max="11266" width="6.875" style="3" customWidth="1"/>
    <col min="11267" max="11272" width="8.75" style="3" customWidth="1"/>
    <col min="11273" max="11273" width="6.875" style="3" customWidth="1"/>
    <col min="11274" max="11278" width="8.75" style="3" customWidth="1"/>
    <col min="11279" max="11279" width="9.25" style="3" customWidth="1"/>
    <col min="11280" max="11280" width="6.875" style="3" customWidth="1"/>
    <col min="11281" max="11286" width="8.75" style="3" customWidth="1"/>
    <col min="11287" max="11287" width="6.875" style="3" customWidth="1"/>
    <col min="11288" max="11292" width="8.75" style="3" customWidth="1"/>
    <col min="11293" max="11293" width="9.625" style="3" customWidth="1"/>
    <col min="11294" max="11294" width="6.875" style="3" customWidth="1"/>
    <col min="11295" max="11300" width="8.75" style="3" customWidth="1"/>
    <col min="11301" max="11301" width="6.875" style="3" customWidth="1"/>
    <col min="11302" max="11307" width="8.75" style="3" customWidth="1"/>
    <col min="11308" max="11308" width="6.875" style="3" customWidth="1"/>
    <col min="11309" max="11310" width="8.75" style="3" customWidth="1"/>
    <col min="11311" max="11315" width="9.625" style="3" customWidth="1"/>
    <col min="11316" max="11316" width="8.125" style="3" customWidth="1"/>
    <col min="11317" max="11324" width="0" style="3" hidden="1" customWidth="1"/>
    <col min="11325" max="11512" width="8.125" style="3"/>
    <col min="11513" max="11513" width="2.375" style="3" customWidth="1"/>
    <col min="11514" max="11514" width="19.25" style="3" customWidth="1"/>
    <col min="11515" max="11515" width="1.5" style="3" customWidth="1"/>
    <col min="11516" max="11521" width="8.75" style="3" customWidth="1"/>
    <col min="11522" max="11522" width="6.875" style="3" customWidth="1"/>
    <col min="11523" max="11528" width="8.75" style="3" customWidth="1"/>
    <col min="11529" max="11529" width="6.875" style="3" customWidth="1"/>
    <col min="11530" max="11534" width="8.75" style="3" customWidth="1"/>
    <col min="11535" max="11535" width="9.25" style="3" customWidth="1"/>
    <col min="11536" max="11536" width="6.875" style="3" customWidth="1"/>
    <col min="11537" max="11542" width="8.75" style="3" customWidth="1"/>
    <col min="11543" max="11543" width="6.875" style="3" customWidth="1"/>
    <col min="11544" max="11548" width="8.75" style="3" customWidth="1"/>
    <col min="11549" max="11549" width="9.625" style="3" customWidth="1"/>
    <col min="11550" max="11550" width="6.875" style="3" customWidth="1"/>
    <col min="11551" max="11556" width="8.75" style="3" customWidth="1"/>
    <col min="11557" max="11557" width="6.875" style="3" customWidth="1"/>
    <col min="11558" max="11563" width="8.75" style="3" customWidth="1"/>
    <col min="11564" max="11564" width="6.875" style="3" customWidth="1"/>
    <col min="11565" max="11566" width="8.75" style="3" customWidth="1"/>
    <col min="11567" max="11571" width="9.625" style="3" customWidth="1"/>
    <col min="11572" max="11572" width="8.125" style="3" customWidth="1"/>
    <col min="11573" max="11580" width="0" style="3" hidden="1" customWidth="1"/>
    <col min="11581" max="11768" width="8.125" style="3"/>
    <col min="11769" max="11769" width="2.375" style="3" customWidth="1"/>
    <col min="11770" max="11770" width="19.25" style="3" customWidth="1"/>
    <col min="11771" max="11771" width="1.5" style="3" customWidth="1"/>
    <col min="11772" max="11777" width="8.75" style="3" customWidth="1"/>
    <col min="11778" max="11778" width="6.875" style="3" customWidth="1"/>
    <col min="11779" max="11784" width="8.75" style="3" customWidth="1"/>
    <col min="11785" max="11785" width="6.875" style="3" customWidth="1"/>
    <col min="11786" max="11790" width="8.75" style="3" customWidth="1"/>
    <col min="11791" max="11791" width="9.25" style="3" customWidth="1"/>
    <col min="11792" max="11792" width="6.875" style="3" customWidth="1"/>
    <col min="11793" max="11798" width="8.75" style="3" customWidth="1"/>
    <col min="11799" max="11799" width="6.875" style="3" customWidth="1"/>
    <col min="11800" max="11804" width="8.75" style="3" customWidth="1"/>
    <col min="11805" max="11805" width="9.625" style="3" customWidth="1"/>
    <col min="11806" max="11806" width="6.875" style="3" customWidth="1"/>
    <col min="11807" max="11812" width="8.75" style="3" customWidth="1"/>
    <col min="11813" max="11813" width="6.875" style="3" customWidth="1"/>
    <col min="11814" max="11819" width="8.75" style="3" customWidth="1"/>
    <col min="11820" max="11820" width="6.875" style="3" customWidth="1"/>
    <col min="11821" max="11822" width="8.75" style="3" customWidth="1"/>
    <col min="11823" max="11827" width="9.625" style="3" customWidth="1"/>
    <col min="11828" max="11828" width="8.125" style="3" customWidth="1"/>
    <col min="11829" max="11836" width="0" style="3" hidden="1" customWidth="1"/>
    <col min="11837" max="12024" width="8.125" style="3"/>
    <col min="12025" max="12025" width="2.375" style="3" customWidth="1"/>
    <col min="12026" max="12026" width="19.25" style="3" customWidth="1"/>
    <col min="12027" max="12027" width="1.5" style="3" customWidth="1"/>
    <col min="12028" max="12033" width="8.75" style="3" customWidth="1"/>
    <col min="12034" max="12034" width="6.875" style="3" customWidth="1"/>
    <col min="12035" max="12040" width="8.75" style="3" customWidth="1"/>
    <col min="12041" max="12041" width="6.875" style="3" customWidth="1"/>
    <col min="12042" max="12046" width="8.75" style="3" customWidth="1"/>
    <col min="12047" max="12047" width="9.25" style="3" customWidth="1"/>
    <col min="12048" max="12048" width="6.875" style="3" customWidth="1"/>
    <col min="12049" max="12054" width="8.75" style="3" customWidth="1"/>
    <col min="12055" max="12055" width="6.875" style="3" customWidth="1"/>
    <col min="12056" max="12060" width="8.75" style="3" customWidth="1"/>
    <col min="12061" max="12061" width="9.625" style="3" customWidth="1"/>
    <col min="12062" max="12062" width="6.875" style="3" customWidth="1"/>
    <col min="12063" max="12068" width="8.75" style="3" customWidth="1"/>
    <col min="12069" max="12069" width="6.875" style="3" customWidth="1"/>
    <col min="12070" max="12075" width="8.75" style="3" customWidth="1"/>
    <col min="12076" max="12076" width="6.875" style="3" customWidth="1"/>
    <col min="12077" max="12078" width="8.75" style="3" customWidth="1"/>
    <col min="12079" max="12083" width="9.625" style="3" customWidth="1"/>
    <col min="12084" max="12084" width="8.125" style="3" customWidth="1"/>
    <col min="12085" max="12092" width="0" style="3" hidden="1" customWidth="1"/>
    <col min="12093" max="12280" width="8.125" style="3"/>
    <col min="12281" max="12281" width="2.375" style="3" customWidth="1"/>
    <col min="12282" max="12282" width="19.25" style="3" customWidth="1"/>
    <col min="12283" max="12283" width="1.5" style="3" customWidth="1"/>
    <col min="12284" max="12289" width="8.75" style="3" customWidth="1"/>
    <col min="12290" max="12290" width="6.875" style="3" customWidth="1"/>
    <col min="12291" max="12296" width="8.75" style="3" customWidth="1"/>
    <col min="12297" max="12297" width="6.875" style="3" customWidth="1"/>
    <col min="12298" max="12302" width="8.75" style="3" customWidth="1"/>
    <col min="12303" max="12303" width="9.25" style="3" customWidth="1"/>
    <col min="12304" max="12304" width="6.875" style="3" customWidth="1"/>
    <col min="12305" max="12310" width="8.75" style="3" customWidth="1"/>
    <col min="12311" max="12311" width="6.875" style="3" customWidth="1"/>
    <col min="12312" max="12316" width="8.75" style="3" customWidth="1"/>
    <col min="12317" max="12317" width="9.625" style="3" customWidth="1"/>
    <col min="12318" max="12318" width="6.875" style="3" customWidth="1"/>
    <col min="12319" max="12324" width="8.75" style="3" customWidth="1"/>
    <col min="12325" max="12325" width="6.875" style="3" customWidth="1"/>
    <col min="12326" max="12331" width="8.75" style="3" customWidth="1"/>
    <col min="12332" max="12332" width="6.875" style="3" customWidth="1"/>
    <col min="12333" max="12334" width="8.75" style="3" customWidth="1"/>
    <col min="12335" max="12339" width="9.625" style="3" customWidth="1"/>
    <col min="12340" max="12340" width="8.125" style="3" customWidth="1"/>
    <col min="12341" max="12348" width="0" style="3" hidden="1" customWidth="1"/>
    <col min="12349" max="12536" width="8.125" style="3"/>
    <col min="12537" max="12537" width="2.375" style="3" customWidth="1"/>
    <col min="12538" max="12538" width="19.25" style="3" customWidth="1"/>
    <col min="12539" max="12539" width="1.5" style="3" customWidth="1"/>
    <col min="12540" max="12545" width="8.75" style="3" customWidth="1"/>
    <col min="12546" max="12546" width="6.875" style="3" customWidth="1"/>
    <col min="12547" max="12552" width="8.75" style="3" customWidth="1"/>
    <col min="12553" max="12553" width="6.875" style="3" customWidth="1"/>
    <col min="12554" max="12558" width="8.75" style="3" customWidth="1"/>
    <col min="12559" max="12559" width="9.25" style="3" customWidth="1"/>
    <col min="12560" max="12560" width="6.875" style="3" customWidth="1"/>
    <col min="12561" max="12566" width="8.75" style="3" customWidth="1"/>
    <col min="12567" max="12567" width="6.875" style="3" customWidth="1"/>
    <col min="12568" max="12572" width="8.75" style="3" customWidth="1"/>
    <col min="12573" max="12573" width="9.625" style="3" customWidth="1"/>
    <col min="12574" max="12574" width="6.875" style="3" customWidth="1"/>
    <col min="12575" max="12580" width="8.75" style="3" customWidth="1"/>
    <col min="12581" max="12581" width="6.875" style="3" customWidth="1"/>
    <col min="12582" max="12587" width="8.75" style="3" customWidth="1"/>
    <col min="12588" max="12588" width="6.875" style="3" customWidth="1"/>
    <col min="12589" max="12590" width="8.75" style="3" customWidth="1"/>
    <col min="12591" max="12595" width="9.625" style="3" customWidth="1"/>
    <col min="12596" max="12596" width="8.125" style="3" customWidth="1"/>
    <col min="12597" max="12604" width="0" style="3" hidden="1" customWidth="1"/>
    <col min="12605" max="12792" width="8.125" style="3"/>
    <col min="12793" max="12793" width="2.375" style="3" customWidth="1"/>
    <col min="12794" max="12794" width="19.25" style="3" customWidth="1"/>
    <col min="12795" max="12795" width="1.5" style="3" customWidth="1"/>
    <col min="12796" max="12801" width="8.75" style="3" customWidth="1"/>
    <col min="12802" max="12802" width="6.875" style="3" customWidth="1"/>
    <col min="12803" max="12808" width="8.75" style="3" customWidth="1"/>
    <col min="12809" max="12809" width="6.875" style="3" customWidth="1"/>
    <col min="12810" max="12814" width="8.75" style="3" customWidth="1"/>
    <col min="12815" max="12815" width="9.25" style="3" customWidth="1"/>
    <col min="12816" max="12816" width="6.875" style="3" customWidth="1"/>
    <col min="12817" max="12822" width="8.75" style="3" customWidth="1"/>
    <col min="12823" max="12823" width="6.875" style="3" customWidth="1"/>
    <col min="12824" max="12828" width="8.75" style="3" customWidth="1"/>
    <col min="12829" max="12829" width="9.625" style="3" customWidth="1"/>
    <col min="12830" max="12830" width="6.875" style="3" customWidth="1"/>
    <col min="12831" max="12836" width="8.75" style="3" customWidth="1"/>
    <col min="12837" max="12837" width="6.875" style="3" customWidth="1"/>
    <col min="12838" max="12843" width="8.75" style="3" customWidth="1"/>
    <col min="12844" max="12844" width="6.875" style="3" customWidth="1"/>
    <col min="12845" max="12846" width="8.75" style="3" customWidth="1"/>
    <col min="12847" max="12851" width="9.625" style="3" customWidth="1"/>
    <col min="12852" max="12852" width="8.125" style="3" customWidth="1"/>
    <col min="12853" max="12860" width="0" style="3" hidden="1" customWidth="1"/>
    <col min="12861" max="13048" width="8.125" style="3"/>
    <col min="13049" max="13049" width="2.375" style="3" customWidth="1"/>
    <col min="13050" max="13050" width="19.25" style="3" customWidth="1"/>
    <col min="13051" max="13051" width="1.5" style="3" customWidth="1"/>
    <col min="13052" max="13057" width="8.75" style="3" customWidth="1"/>
    <col min="13058" max="13058" width="6.875" style="3" customWidth="1"/>
    <col min="13059" max="13064" width="8.75" style="3" customWidth="1"/>
    <col min="13065" max="13065" width="6.875" style="3" customWidth="1"/>
    <col min="13066" max="13070" width="8.75" style="3" customWidth="1"/>
    <col min="13071" max="13071" width="9.25" style="3" customWidth="1"/>
    <col min="13072" max="13072" width="6.875" style="3" customWidth="1"/>
    <col min="13073" max="13078" width="8.75" style="3" customWidth="1"/>
    <col min="13079" max="13079" width="6.875" style="3" customWidth="1"/>
    <col min="13080" max="13084" width="8.75" style="3" customWidth="1"/>
    <col min="13085" max="13085" width="9.625" style="3" customWidth="1"/>
    <col min="13086" max="13086" width="6.875" style="3" customWidth="1"/>
    <col min="13087" max="13092" width="8.75" style="3" customWidth="1"/>
    <col min="13093" max="13093" width="6.875" style="3" customWidth="1"/>
    <col min="13094" max="13099" width="8.75" style="3" customWidth="1"/>
    <col min="13100" max="13100" width="6.875" style="3" customWidth="1"/>
    <col min="13101" max="13102" width="8.75" style="3" customWidth="1"/>
    <col min="13103" max="13107" width="9.625" style="3" customWidth="1"/>
    <col min="13108" max="13108" width="8.125" style="3" customWidth="1"/>
    <col min="13109" max="13116" width="0" style="3" hidden="1" customWidth="1"/>
    <col min="13117" max="13304" width="8.125" style="3"/>
    <col min="13305" max="13305" width="2.375" style="3" customWidth="1"/>
    <col min="13306" max="13306" width="19.25" style="3" customWidth="1"/>
    <col min="13307" max="13307" width="1.5" style="3" customWidth="1"/>
    <col min="13308" max="13313" width="8.75" style="3" customWidth="1"/>
    <col min="13314" max="13314" width="6.875" style="3" customWidth="1"/>
    <col min="13315" max="13320" width="8.75" style="3" customWidth="1"/>
    <col min="13321" max="13321" width="6.875" style="3" customWidth="1"/>
    <col min="13322" max="13326" width="8.75" style="3" customWidth="1"/>
    <col min="13327" max="13327" width="9.25" style="3" customWidth="1"/>
    <col min="13328" max="13328" width="6.875" style="3" customWidth="1"/>
    <col min="13329" max="13334" width="8.75" style="3" customWidth="1"/>
    <col min="13335" max="13335" width="6.875" style="3" customWidth="1"/>
    <col min="13336" max="13340" width="8.75" style="3" customWidth="1"/>
    <col min="13341" max="13341" width="9.625" style="3" customWidth="1"/>
    <col min="13342" max="13342" width="6.875" style="3" customWidth="1"/>
    <col min="13343" max="13348" width="8.75" style="3" customWidth="1"/>
    <col min="13349" max="13349" width="6.875" style="3" customWidth="1"/>
    <col min="13350" max="13355" width="8.75" style="3" customWidth="1"/>
    <col min="13356" max="13356" width="6.875" style="3" customWidth="1"/>
    <col min="13357" max="13358" width="8.75" style="3" customWidth="1"/>
    <col min="13359" max="13363" width="9.625" style="3" customWidth="1"/>
    <col min="13364" max="13364" width="8.125" style="3" customWidth="1"/>
    <col min="13365" max="13372" width="0" style="3" hidden="1" customWidth="1"/>
    <col min="13373" max="13560" width="8.125" style="3"/>
    <col min="13561" max="13561" width="2.375" style="3" customWidth="1"/>
    <col min="13562" max="13562" width="19.25" style="3" customWidth="1"/>
    <col min="13563" max="13563" width="1.5" style="3" customWidth="1"/>
    <col min="13564" max="13569" width="8.75" style="3" customWidth="1"/>
    <col min="13570" max="13570" width="6.875" style="3" customWidth="1"/>
    <col min="13571" max="13576" width="8.75" style="3" customWidth="1"/>
    <col min="13577" max="13577" width="6.875" style="3" customWidth="1"/>
    <col min="13578" max="13582" width="8.75" style="3" customWidth="1"/>
    <col min="13583" max="13583" width="9.25" style="3" customWidth="1"/>
    <col min="13584" max="13584" width="6.875" style="3" customWidth="1"/>
    <col min="13585" max="13590" width="8.75" style="3" customWidth="1"/>
    <col min="13591" max="13591" width="6.875" style="3" customWidth="1"/>
    <col min="13592" max="13596" width="8.75" style="3" customWidth="1"/>
    <col min="13597" max="13597" width="9.625" style="3" customWidth="1"/>
    <col min="13598" max="13598" width="6.875" style="3" customWidth="1"/>
    <col min="13599" max="13604" width="8.75" style="3" customWidth="1"/>
    <col min="13605" max="13605" width="6.875" style="3" customWidth="1"/>
    <col min="13606" max="13611" width="8.75" style="3" customWidth="1"/>
    <col min="13612" max="13612" width="6.875" style="3" customWidth="1"/>
    <col min="13613" max="13614" width="8.75" style="3" customWidth="1"/>
    <col min="13615" max="13619" width="9.625" style="3" customWidth="1"/>
    <col min="13620" max="13620" width="8.125" style="3" customWidth="1"/>
    <col min="13621" max="13628" width="0" style="3" hidden="1" customWidth="1"/>
    <col min="13629" max="13816" width="8.125" style="3"/>
    <col min="13817" max="13817" width="2.375" style="3" customWidth="1"/>
    <col min="13818" max="13818" width="19.25" style="3" customWidth="1"/>
    <col min="13819" max="13819" width="1.5" style="3" customWidth="1"/>
    <col min="13820" max="13825" width="8.75" style="3" customWidth="1"/>
    <col min="13826" max="13826" width="6.875" style="3" customWidth="1"/>
    <col min="13827" max="13832" width="8.75" style="3" customWidth="1"/>
    <col min="13833" max="13833" width="6.875" style="3" customWidth="1"/>
    <col min="13834" max="13838" width="8.75" style="3" customWidth="1"/>
    <col min="13839" max="13839" width="9.25" style="3" customWidth="1"/>
    <col min="13840" max="13840" width="6.875" style="3" customWidth="1"/>
    <col min="13841" max="13846" width="8.75" style="3" customWidth="1"/>
    <col min="13847" max="13847" width="6.875" style="3" customWidth="1"/>
    <col min="13848" max="13852" width="8.75" style="3" customWidth="1"/>
    <col min="13853" max="13853" width="9.625" style="3" customWidth="1"/>
    <col min="13854" max="13854" width="6.875" style="3" customWidth="1"/>
    <col min="13855" max="13860" width="8.75" style="3" customWidth="1"/>
    <col min="13861" max="13861" width="6.875" style="3" customWidth="1"/>
    <col min="13862" max="13867" width="8.75" style="3" customWidth="1"/>
    <col min="13868" max="13868" width="6.875" style="3" customWidth="1"/>
    <col min="13869" max="13870" width="8.75" style="3" customWidth="1"/>
    <col min="13871" max="13875" width="9.625" style="3" customWidth="1"/>
    <col min="13876" max="13876" width="8.125" style="3" customWidth="1"/>
    <col min="13877" max="13884" width="0" style="3" hidden="1" customWidth="1"/>
    <col min="13885" max="14072" width="8.125" style="3"/>
    <col min="14073" max="14073" width="2.375" style="3" customWidth="1"/>
    <col min="14074" max="14074" width="19.25" style="3" customWidth="1"/>
    <col min="14075" max="14075" width="1.5" style="3" customWidth="1"/>
    <col min="14076" max="14081" width="8.75" style="3" customWidth="1"/>
    <col min="14082" max="14082" width="6.875" style="3" customWidth="1"/>
    <col min="14083" max="14088" width="8.75" style="3" customWidth="1"/>
    <col min="14089" max="14089" width="6.875" style="3" customWidth="1"/>
    <col min="14090" max="14094" width="8.75" style="3" customWidth="1"/>
    <col min="14095" max="14095" width="9.25" style="3" customWidth="1"/>
    <col min="14096" max="14096" width="6.875" style="3" customWidth="1"/>
    <col min="14097" max="14102" width="8.75" style="3" customWidth="1"/>
    <col min="14103" max="14103" width="6.875" style="3" customWidth="1"/>
    <col min="14104" max="14108" width="8.75" style="3" customWidth="1"/>
    <col min="14109" max="14109" width="9.625" style="3" customWidth="1"/>
    <col min="14110" max="14110" width="6.875" style="3" customWidth="1"/>
    <col min="14111" max="14116" width="8.75" style="3" customWidth="1"/>
    <col min="14117" max="14117" width="6.875" style="3" customWidth="1"/>
    <col min="14118" max="14123" width="8.75" style="3" customWidth="1"/>
    <col min="14124" max="14124" width="6.875" style="3" customWidth="1"/>
    <col min="14125" max="14126" width="8.75" style="3" customWidth="1"/>
    <col min="14127" max="14131" width="9.625" style="3" customWidth="1"/>
    <col min="14132" max="14132" width="8.125" style="3" customWidth="1"/>
    <col min="14133" max="14140" width="0" style="3" hidden="1" customWidth="1"/>
    <col min="14141" max="14328" width="8.125" style="3"/>
    <col min="14329" max="14329" width="2.375" style="3" customWidth="1"/>
    <col min="14330" max="14330" width="19.25" style="3" customWidth="1"/>
    <col min="14331" max="14331" width="1.5" style="3" customWidth="1"/>
    <col min="14332" max="14337" width="8.75" style="3" customWidth="1"/>
    <col min="14338" max="14338" width="6.875" style="3" customWidth="1"/>
    <col min="14339" max="14344" width="8.75" style="3" customWidth="1"/>
    <col min="14345" max="14345" width="6.875" style="3" customWidth="1"/>
    <col min="14346" max="14350" width="8.75" style="3" customWidth="1"/>
    <col min="14351" max="14351" width="9.25" style="3" customWidth="1"/>
    <col min="14352" max="14352" width="6.875" style="3" customWidth="1"/>
    <col min="14353" max="14358" width="8.75" style="3" customWidth="1"/>
    <col min="14359" max="14359" width="6.875" style="3" customWidth="1"/>
    <col min="14360" max="14364" width="8.75" style="3" customWidth="1"/>
    <col min="14365" max="14365" width="9.625" style="3" customWidth="1"/>
    <col min="14366" max="14366" width="6.875" style="3" customWidth="1"/>
    <col min="14367" max="14372" width="8.75" style="3" customWidth="1"/>
    <col min="14373" max="14373" width="6.875" style="3" customWidth="1"/>
    <col min="14374" max="14379" width="8.75" style="3" customWidth="1"/>
    <col min="14380" max="14380" width="6.875" style="3" customWidth="1"/>
    <col min="14381" max="14382" width="8.75" style="3" customWidth="1"/>
    <col min="14383" max="14387" width="9.625" style="3" customWidth="1"/>
    <col min="14388" max="14388" width="8.125" style="3" customWidth="1"/>
    <col min="14389" max="14396" width="0" style="3" hidden="1" customWidth="1"/>
    <col min="14397" max="14584" width="8.125" style="3"/>
    <col min="14585" max="14585" width="2.375" style="3" customWidth="1"/>
    <col min="14586" max="14586" width="19.25" style="3" customWidth="1"/>
    <col min="14587" max="14587" width="1.5" style="3" customWidth="1"/>
    <col min="14588" max="14593" width="8.75" style="3" customWidth="1"/>
    <col min="14594" max="14594" width="6.875" style="3" customWidth="1"/>
    <col min="14595" max="14600" width="8.75" style="3" customWidth="1"/>
    <col min="14601" max="14601" width="6.875" style="3" customWidth="1"/>
    <col min="14602" max="14606" width="8.75" style="3" customWidth="1"/>
    <col min="14607" max="14607" width="9.25" style="3" customWidth="1"/>
    <col min="14608" max="14608" width="6.875" style="3" customWidth="1"/>
    <col min="14609" max="14614" width="8.75" style="3" customWidth="1"/>
    <col min="14615" max="14615" width="6.875" style="3" customWidth="1"/>
    <col min="14616" max="14620" width="8.75" style="3" customWidth="1"/>
    <col min="14621" max="14621" width="9.625" style="3" customWidth="1"/>
    <col min="14622" max="14622" width="6.875" style="3" customWidth="1"/>
    <col min="14623" max="14628" width="8.75" style="3" customWidth="1"/>
    <col min="14629" max="14629" width="6.875" style="3" customWidth="1"/>
    <col min="14630" max="14635" width="8.75" style="3" customWidth="1"/>
    <col min="14636" max="14636" width="6.875" style="3" customWidth="1"/>
    <col min="14637" max="14638" width="8.75" style="3" customWidth="1"/>
    <col min="14639" max="14643" width="9.625" style="3" customWidth="1"/>
    <col min="14644" max="14644" width="8.125" style="3" customWidth="1"/>
    <col min="14645" max="14652" width="0" style="3" hidden="1" customWidth="1"/>
    <col min="14653" max="14840" width="8.125" style="3"/>
    <col min="14841" max="14841" width="2.375" style="3" customWidth="1"/>
    <col min="14842" max="14842" width="19.25" style="3" customWidth="1"/>
    <col min="14843" max="14843" width="1.5" style="3" customWidth="1"/>
    <col min="14844" max="14849" width="8.75" style="3" customWidth="1"/>
    <col min="14850" max="14850" width="6.875" style="3" customWidth="1"/>
    <col min="14851" max="14856" width="8.75" style="3" customWidth="1"/>
    <col min="14857" max="14857" width="6.875" style="3" customWidth="1"/>
    <col min="14858" max="14862" width="8.75" style="3" customWidth="1"/>
    <col min="14863" max="14863" width="9.25" style="3" customWidth="1"/>
    <col min="14864" max="14864" width="6.875" style="3" customWidth="1"/>
    <col min="14865" max="14870" width="8.75" style="3" customWidth="1"/>
    <col min="14871" max="14871" width="6.875" style="3" customWidth="1"/>
    <col min="14872" max="14876" width="8.75" style="3" customWidth="1"/>
    <col min="14877" max="14877" width="9.625" style="3" customWidth="1"/>
    <col min="14878" max="14878" width="6.875" style="3" customWidth="1"/>
    <col min="14879" max="14884" width="8.75" style="3" customWidth="1"/>
    <col min="14885" max="14885" width="6.875" style="3" customWidth="1"/>
    <col min="14886" max="14891" width="8.75" style="3" customWidth="1"/>
    <col min="14892" max="14892" width="6.875" style="3" customWidth="1"/>
    <col min="14893" max="14894" width="8.75" style="3" customWidth="1"/>
    <col min="14895" max="14899" width="9.625" style="3" customWidth="1"/>
    <col min="14900" max="14900" width="8.125" style="3" customWidth="1"/>
    <col min="14901" max="14908" width="0" style="3" hidden="1" customWidth="1"/>
    <col min="14909" max="15096" width="8.125" style="3"/>
    <col min="15097" max="15097" width="2.375" style="3" customWidth="1"/>
    <col min="15098" max="15098" width="19.25" style="3" customWidth="1"/>
    <col min="15099" max="15099" width="1.5" style="3" customWidth="1"/>
    <col min="15100" max="15105" width="8.75" style="3" customWidth="1"/>
    <col min="15106" max="15106" width="6.875" style="3" customWidth="1"/>
    <col min="15107" max="15112" width="8.75" style="3" customWidth="1"/>
    <col min="15113" max="15113" width="6.875" style="3" customWidth="1"/>
    <col min="15114" max="15118" width="8.75" style="3" customWidth="1"/>
    <col min="15119" max="15119" width="9.25" style="3" customWidth="1"/>
    <col min="15120" max="15120" width="6.875" style="3" customWidth="1"/>
    <col min="15121" max="15126" width="8.75" style="3" customWidth="1"/>
    <col min="15127" max="15127" width="6.875" style="3" customWidth="1"/>
    <col min="15128" max="15132" width="8.75" style="3" customWidth="1"/>
    <col min="15133" max="15133" width="9.625" style="3" customWidth="1"/>
    <col min="15134" max="15134" width="6.875" style="3" customWidth="1"/>
    <col min="15135" max="15140" width="8.75" style="3" customWidth="1"/>
    <col min="15141" max="15141" width="6.875" style="3" customWidth="1"/>
    <col min="15142" max="15147" width="8.75" style="3" customWidth="1"/>
    <col min="15148" max="15148" width="6.875" style="3" customWidth="1"/>
    <col min="15149" max="15150" width="8.75" style="3" customWidth="1"/>
    <col min="15151" max="15155" width="9.625" style="3" customWidth="1"/>
    <col min="15156" max="15156" width="8.125" style="3" customWidth="1"/>
    <col min="15157" max="15164" width="0" style="3" hidden="1" customWidth="1"/>
    <col min="15165" max="15352" width="8.125" style="3"/>
    <col min="15353" max="15353" width="2.375" style="3" customWidth="1"/>
    <col min="15354" max="15354" width="19.25" style="3" customWidth="1"/>
    <col min="15355" max="15355" width="1.5" style="3" customWidth="1"/>
    <col min="15356" max="15361" width="8.75" style="3" customWidth="1"/>
    <col min="15362" max="15362" width="6.875" style="3" customWidth="1"/>
    <col min="15363" max="15368" width="8.75" style="3" customWidth="1"/>
    <col min="15369" max="15369" width="6.875" style="3" customWidth="1"/>
    <col min="15370" max="15374" width="8.75" style="3" customWidth="1"/>
    <col min="15375" max="15375" width="9.25" style="3" customWidth="1"/>
    <col min="15376" max="15376" width="6.875" style="3" customWidth="1"/>
    <col min="15377" max="15382" width="8.75" style="3" customWidth="1"/>
    <col min="15383" max="15383" width="6.875" style="3" customWidth="1"/>
    <col min="15384" max="15388" width="8.75" style="3" customWidth="1"/>
    <col min="15389" max="15389" width="9.625" style="3" customWidth="1"/>
    <col min="15390" max="15390" width="6.875" style="3" customWidth="1"/>
    <col min="15391" max="15396" width="8.75" style="3" customWidth="1"/>
    <col min="15397" max="15397" width="6.875" style="3" customWidth="1"/>
    <col min="15398" max="15403" width="8.75" style="3" customWidth="1"/>
    <col min="15404" max="15404" width="6.875" style="3" customWidth="1"/>
    <col min="15405" max="15406" width="8.75" style="3" customWidth="1"/>
    <col min="15407" max="15411" width="9.625" style="3" customWidth="1"/>
    <col min="15412" max="15412" width="8.125" style="3" customWidth="1"/>
    <col min="15413" max="15420" width="0" style="3" hidden="1" customWidth="1"/>
    <col min="15421" max="15608" width="8.125" style="3"/>
    <col min="15609" max="15609" width="2.375" style="3" customWidth="1"/>
    <col min="15610" max="15610" width="19.25" style="3" customWidth="1"/>
    <col min="15611" max="15611" width="1.5" style="3" customWidth="1"/>
    <col min="15612" max="15617" width="8.75" style="3" customWidth="1"/>
    <col min="15618" max="15618" width="6.875" style="3" customWidth="1"/>
    <col min="15619" max="15624" width="8.75" style="3" customWidth="1"/>
    <col min="15625" max="15625" width="6.875" style="3" customWidth="1"/>
    <col min="15626" max="15630" width="8.75" style="3" customWidth="1"/>
    <col min="15631" max="15631" width="9.25" style="3" customWidth="1"/>
    <col min="15632" max="15632" width="6.875" style="3" customWidth="1"/>
    <col min="15633" max="15638" width="8.75" style="3" customWidth="1"/>
    <col min="15639" max="15639" width="6.875" style="3" customWidth="1"/>
    <col min="15640" max="15644" width="8.75" style="3" customWidth="1"/>
    <col min="15645" max="15645" width="9.625" style="3" customWidth="1"/>
    <col min="15646" max="15646" width="6.875" style="3" customWidth="1"/>
    <col min="15647" max="15652" width="8.75" style="3" customWidth="1"/>
    <col min="15653" max="15653" width="6.875" style="3" customWidth="1"/>
    <col min="15654" max="15659" width="8.75" style="3" customWidth="1"/>
    <col min="15660" max="15660" width="6.875" style="3" customWidth="1"/>
    <col min="15661" max="15662" width="8.75" style="3" customWidth="1"/>
    <col min="15663" max="15667" width="9.625" style="3" customWidth="1"/>
    <col min="15668" max="15668" width="8.125" style="3" customWidth="1"/>
    <col min="15669" max="15676" width="0" style="3" hidden="1" customWidth="1"/>
    <col min="15677" max="15864" width="8.125" style="3"/>
    <col min="15865" max="15865" width="2.375" style="3" customWidth="1"/>
    <col min="15866" max="15866" width="19.25" style="3" customWidth="1"/>
    <col min="15867" max="15867" width="1.5" style="3" customWidth="1"/>
    <col min="15868" max="15873" width="8.75" style="3" customWidth="1"/>
    <col min="15874" max="15874" width="6.875" style="3" customWidth="1"/>
    <col min="15875" max="15880" width="8.75" style="3" customWidth="1"/>
    <col min="15881" max="15881" width="6.875" style="3" customWidth="1"/>
    <col min="15882" max="15886" width="8.75" style="3" customWidth="1"/>
    <col min="15887" max="15887" width="9.25" style="3" customWidth="1"/>
    <col min="15888" max="15888" width="6.875" style="3" customWidth="1"/>
    <col min="15889" max="15894" width="8.75" style="3" customWidth="1"/>
    <col min="15895" max="15895" width="6.875" style="3" customWidth="1"/>
    <col min="15896" max="15900" width="8.75" style="3" customWidth="1"/>
    <col min="15901" max="15901" width="9.625" style="3" customWidth="1"/>
    <col min="15902" max="15902" width="6.875" style="3" customWidth="1"/>
    <col min="15903" max="15908" width="8.75" style="3" customWidth="1"/>
    <col min="15909" max="15909" width="6.875" style="3" customWidth="1"/>
    <col min="15910" max="15915" width="8.75" style="3" customWidth="1"/>
    <col min="15916" max="15916" width="6.875" style="3" customWidth="1"/>
    <col min="15917" max="15918" width="8.75" style="3" customWidth="1"/>
    <col min="15919" max="15923" width="9.625" style="3" customWidth="1"/>
    <col min="15924" max="15924" width="8.125" style="3" customWidth="1"/>
    <col min="15925" max="15932" width="0" style="3" hidden="1" customWidth="1"/>
    <col min="15933" max="16120" width="8.125" style="3"/>
    <col min="16121" max="16121" width="2.375" style="3" customWidth="1"/>
    <col min="16122" max="16122" width="19.25" style="3" customWidth="1"/>
    <col min="16123" max="16123" width="1.5" style="3" customWidth="1"/>
    <col min="16124" max="16129" width="8.75" style="3" customWidth="1"/>
    <col min="16130" max="16130" width="6.875" style="3" customWidth="1"/>
    <col min="16131" max="16136" width="8.75" style="3" customWidth="1"/>
    <col min="16137" max="16137" width="6.875" style="3" customWidth="1"/>
    <col min="16138" max="16142" width="8.75" style="3" customWidth="1"/>
    <col min="16143" max="16143" width="9.25" style="3" customWidth="1"/>
    <col min="16144" max="16144" width="6.875" style="3" customWidth="1"/>
    <col min="16145" max="16150" width="8.75" style="3" customWidth="1"/>
    <col min="16151" max="16151" width="6.875" style="3" customWidth="1"/>
    <col min="16152" max="16156" width="8.75" style="3" customWidth="1"/>
    <col min="16157" max="16157" width="9.625" style="3" customWidth="1"/>
    <col min="16158" max="16158" width="6.875" style="3" customWidth="1"/>
    <col min="16159" max="16164" width="8.75" style="3" customWidth="1"/>
    <col min="16165" max="16165" width="6.875" style="3" customWidth="1"/>
    <col min="16166" max="16171" width="8.75" style="3" customWidth="1"/>
    <col min="16172" max="16172" width="6.875" style="3" customWidth="1"/>
    <col min="16173" max="16174" width="8.75" style="3" customWidth="1"/>
    <col min="16175" max="16179" width="9.625" style="3" customWidth="1"/>
    <col min="16180" max="16180" width="8.125" style="3" customWidth="1"/>
    <col min="16181" max="16188" width="0" style="3" hidden="1" customWidth="1"/>
    <col min="16189" max="16384" width="8.125" style="3"/>
  </cols>
  <sheetData>
    <row r="3" spans="1:70" ht="14.25" x14ac:dyDescent="0.15">
      <c r="A3" s="4" t="s">
        <v>36</v>
      </c>
      <c r="B3" s="2"/>
      <c r="C3" s="2"/>
      <c r="D3" s="2"/>
      <c r="E3" s="2"/>
      <c r="F3" s="2"/>
      <c r="G3" s="2"/>
      <c r="H3" s="2"/>
      <c r="I3" s="2"/>
      <c r="J3" s="2"/>
    </row>
    <row r="4" spans="1:70" x14ac:dyDescent="0.15">
      <c r="A4" s="2"/>
      <c r="B4" s="2"/>
      <c r="C4" s="2"/>
      <c r="D4" s="2"/>
      <c r="E4" s="2"/>
      <c r="F4" s="2"/>
      <c r="G4" s="2"/>
      <c r="H4" s="2"/>
      <c r="I4" s="2"/>
      <c r="J4" s="2"/>
      <c r="Q4" s="7" t="s">
        <v>2</v>
      </c>
      <c r="AE4" s="8" t="s">
        <v>2</v>
      </c>
      <c r="AS4" s="8" t="s">
        <v>2</v>
      </c>
      <c r="AZ4" s="8"/>
      <c r="BG4" s="8" t="s">
        <v>2</v>
      </c>
    </row>
    <row r="5" spans="1:70" s="334" customFormat="1" ht="10.5" customHeight="1" x14ac:dyDescent="0.15">
      <c r="A5" s="327"/>
      <c r="B5" s="328"/>
      <c r="C5" s="329"/>
      <c r="D5" s="330" t="s">
        <v>231</v>
      </c>
      <c r="E5" s="330"/>
      <c r="F5" s="330"/>
      <c r="G5" s="330"/>
      <c r="H5" s="330"/>
      <c r="I5" s="330"/>
      <c r="J5" s="331"/>
      <c r="K5" s="330" t="s">
        <v>232</v>
      </c>
      <c r="L5" s="330"/>
      <c r="M5" s="330"/>
      <c r="N5" s="330"/>
      <c r="O5" s="330"/>
      <c r="P5" s="330"/>
      <c r="Q5" s="331"/>
      <c r="R5" s="330" t="s">
        <v>233</v>
      </c>
      <c r="S5" s="330"/>
      <c r="T5" s="330"/>
      <c r="U5" s="330"/>
      <c r="V5" s="330"/>
      <c r="W5" s="330"/>
      <c r="X5" s="331"/>
      <c r="Y5" s="330" t="s">
        <v>234</v>
      </c>
      <c r="Z5" s="330"/>
      <c r="AA5" s="330"/>
      <c r="AB5" s="330"/>
      <c r="AC5" s="330"/>
      <c r="AD5" s="330"/>
      <c r="AE5" s="331"/>
      <c r="AF5" s="330" t="s">
        <v>235</v>
      </c>
      <c r="AG5" s="332"/>
      <c r="AH5" s="332"/>
      <c r="AI5" s="332"/>
      <c r="AJ5" s="332"/>
      <c r="AK5" s="332"/>
      <c r="AL5" s="333"/>
      <c r="AM5" s="330" t="s">
        <v>236</v>
      </c>
      <c r="AN5" s="330"/>
      <c r="AO5" s="330"/>
      <c r="AP5" s="330"/>
      <c r="AQ5" s="330"/>
      <c r="AR5" s="330"/>
      <c r="AS5" s="331"/>
      <c r="AT5" s="330" t="s">
        <v>237</v>
      </c>
      <c r="AU5" s="330"/>
      <c r="AV5" s="330"/>
      <c r="AW5" s="330"/>
      <c r="AX5" s="330"/>
      <c r="AY5" s="330"/>
      <c r="AZ5" s="331"/>
      <c r="BA5" s="330" t="s">
        <v>238</v>
      </c>
      <c r="BB5" s="330"/>
      <c r="BC5" s="330"/>
      <c r="BD5" s="330"/>
      <c r="BE5" s="330"/>
      <c r="BF5" s="330"/>
      <c r="BG5" s="331"/>
    </row>
    <row r="6" spans="1:70" ht="10.5" customHeight="1" x14ac:dyDescent="0.15">
      <c r="A6" s="320"/>
      <c r="B6" s="321"/>
      <c r="C6" s="322"/>
      <c r="D6" s="35" t="s">
        <v>4</v>
      </c>
      <c r="E6" s="35" t="s">
        <v>5</v>
      </c>
      <c r="F6" s="35" t="s">
        <v>213</v>
      </c>
      <c r="G6" s="35" t="s">
        <v>216</v>
      </c>
      <c r="H6" s="35" t="s">
        <v>220</v>
      </c>
      <c r="I6" s="36"/>
      <c r="J6" s="37"/>
      <c r="K6" s="35" t="s">
        <v>4</v>
      </c>
      <c r="L6" s="35" t="s">
        <v>5</v>
      </c>
      <c r="M6" s="35" t="s">
        <v>213</v>
      </c>
      <c r="N6" s="35" t="s">
        <v>216</v>
      </c>
      <c r="O6" s="35" t="s">
        <v>220</v>
      </c>
      <c r="P6" s="36"/>
      <c r="Q6" s="37"/>
      <c r="R6" s="35" t="s">
        <v>4</v>
      </c>
      <c r="S6" s="35" t="s">
        <v>5</v>
      </c>
      <c r="T6" s="35" t="s">
        <v>213</v>
      </c>
      <c r="U6" s="35" t="s">
        <v>216</v>
      </c>
      <c r="V6" s="35" t="s">
        <v>220</v>
      </c>
      <c r="W6" s="38"/>
      <c r="X6" s="39"/>
      <c r="Y6" s="35" t="s">
        <v>4</v>
      </c>
      <c r="Z6" s="35" t="s">
        <v>5</v>
      </c>
      <c r="AA6" s="35" t="s">
        <v>213</v>
      </c>
      <c r="AB6" s="35" t="s">
        <v>216</v>
      </c>
      <c r="AC6" s="35" t="s">
        <v>220</v>
      </c>
      <c r="AD6" s="38"/>
      <c r="AE6" s="39"/>
      <c r="AF6" s="35" t="s">
        <v>4</v>
      </c>
      <c r="AG6" s="35" t="s">
        <v>5</v>
      </c>
      <c r="AH6" s="35" t="s">
        <v>213</v>
      </c>
      <c r="AI6" s="35" t="s">
        <v>216</v>
      </c>
      <c r="AJ6" s="35" t="s">
        <v>220</v>
      </c>
      <c r="AK6" s="38"/>
      <c r="AL6" s="39"/>
      <c r="AM6" s="35" t="s">
        <v>4</v>
      </c>
      <c r="AN6" s="35" t="s">
        <v>5</v>
      </c>
      <c r="AO6" s="35" t="s">
        <v>213</v>
      </c>
      <c r="AP6" s="35" t="s">
        <v>216</v>
      </c>
      <c r="AQ6" s="35" t="s">
        <v>220</v>
      </c>
      <c r="AR6" s="38"/>
      <c r="AS6" s="39"/>
      <c r="AT6" s="35" t="s">
        <v>4</v>
      </c>
      <c r="AU6" s="35" t="s">
        <v>5</v>
      </c>
      <c r="AV6" s="35" t="s">
        <v>213</v>
      </c>
      <c r="AW6" s="35" t="s">
        <v>216</v>
      </c>
      <c r="AX6" s="35" t="s">
        <v>220</v>
      </c>
      <c r="AY6" s="38"/>
      <c r="AZ6" s="39"/>
      <c r="BA6" s="35" t="s">
        <v>4</v>
      </c>
      <c r="BB6" s="35" t="s">
        <v>5</v>
      </c>
      <c r="BC6" s="35" t="s">
        <v>213</v>
      </c>
      <c r="BD6" s="35" t="s">
        <v>216</v>
      </c>
      <c r="BE6" s="35" t="s">
        <v>220</v>
      </c>
      <c r="BF6" s="38"/>
      <c r="BG6" s="39"/>
    </row>
    <row r="7" spans="1:70" ht="10.5" customHeight="1" x14ac:dyDescent="0.15">
      <c r="A7" s="323"/>
      <c r="B7" s="324"/>
      <c r="C7" s="325"/>
      <c r="D7" s="40"/>
      <c r="E7" s="40"/>
      <c r="F7" s="40"/>
      <c r="G7" s="40" t="s">
        <v>37</v>
      </c>
      <c r="H7" s="40" t="s">
        <v>38</v>
      </c>
      <c r="I7" s="42" t="s">
        <v>39</v>
      </c>
      <c r="J7" s="43" t="s">
        <v>9</v>
      </c>
      <c r="K7" s="40"/>
      <c r="L7" s="40"/>
      <c r="M7" s="40"/>
      <c r="N7" s="40" t="s">
        <v>37</v>
      </c>
      <c r="O7" s="40" t="s">
        <v>38</v>
      </c>
      <c r="P7" s="42" t="s">
        <v>39</v>
      </c>
      <c r="Q7" s="43" t="s">
        <v>9</v>
      </c>
      <c r="R7" s="40"/>
      <c r="S7" s="40"/>
      <c r="T7" s="40"/>
      <c r="U7" s="40" t="s">
        <v>37</v>
      </c>
      <c r="V7" s="40" t="s">
        <v>38</v>
      </c>
      <c r="W7" s="42" t="s">
        <v>39</v>
      </c>
      <c r="X7" s="43" t="s">
        <v>9</v>
      </c>
      <c r="Y7" s="40"/>
      <c r="Z7" s="40"/>
      <c r="AA7" s="40"/>
      <c r="AB7" s="40" t="s">
        <v>37</v>
      </c>
      <c r="AC7" s="40" t="s">
        <v>38</v>
      </c>
      <c r="AD7" s="42" t="s">
        <v>39</v>
      </c>
      <c r="AE7" s="43" t="s">
        <v>9</v>
      </c>
      <c r="AF7" s="40"/>
      <c r="AG7" s="40"/>
      <c r="AH7" s="40"/>
      <c r="AI7" s="40" t="s">
        <v>37</v>
      </c>
      <c r="AJ7" s="40" t="s">
        <v>38</v>
      </c>
      <c r="AK7" s="42" t="s">
        <v>39</v>
      </c>
      <c r="AL7" s="43" t="s">
        <v>9</v>
      </c>
      <c r="AM7" s="40"/>
      <c r="AN7" s="40"/>
      <c r="AO7" s="40"/>
      <c r="AP7" s="40" t="s">
        <v>37</v>
      </c>
      <c r="AQ7" s="40" t="s">
        <v>38</v>
      </c>
      <c r="AR7" s="42" t="s">
        <v>39</v>
      </c>
      <c r="AS7" s="43" t="s">
        <v>9</v>
      </c>
      <c r="AT7" s="40"/>
      <c r="AU7" s="40"/>
      <c r="AV7" s="40" t="s">
        <v>37</v>
      </c>
      <c r="AW7" s="40" t="s">
        <v>38</v>
      </c>
      <c r="AX7" s="40"/>
      <c r="AY7" s="42" t="s">
        <v>39</v>
      </c>
      <c r="AZ7" s="43" t="s">
        <v>9</v>
      </c>
      <c r="BA7" s="40"/>
      <c r="BB7" s="40"/>
      <c r="BC7" s="40"/>
      <c r="BD7" s="40" t="s">
        <v>37</v>
      </c>
      <c r="BE7" s="40" t="s">
        <v>38</v>
      </c>
      <c r="BF7" s="42" t="s">
        <v>39</v>
      </c>
      <c r="BG7" s="43" t="s">
        <v>9</v>
      </c>
      <c r="BI7" s="44"/>
      <c r="BJ7" s="44"/>
      <c r="BK7" s="44"/>
      <c r="BL7" s="44"/>
      <c r="BM7" s="44"/>
      <c r="BN7" s="44"/>
      <c r="BO7" s="44"/>
      <c r="BP7" s="44"/>
      <c r="BQ7" s="44"/>
      <c r="BR7" s="44"/>
    </row>
    <row r="8" spans="1:70" ht="10.5" customHeight="1" x14ac:dyDescent="0.15">
      <c r="A8" s="342" t="s">
        <v>40</v>
      </c>
      <c r="B8" s="45" t="s">
        <v>41</v>
      </c>
      <c r="C8" s="46"/>
      <c r="D8" s="47">
        <f>SUM(D9:D10)</f>
        <v>5439100</v>
      </c>
      <c r="E8" s="47">
        <f>SUM(E9:E10)</f>
        <v>6310600</v>
      </c>
      <c r="F8" s="47">
        <f>SUM(F9:F10)</f>
        <v>5477200</v>
      </c>
      <c r="G8" s="47">
        <f>SUM(G9:G10)</f>
        <v>6294800</v>
      </c>
      <c r="H8" s="47">
        <f>SUM(H9:H10)</f>
        <v>5870500</v>
      </c>
      <c r="I8" s="49">
        <f t="shared" ref="I8:I46" si="0">H8-G8</f>
        <v>-424300</v>
      </c>
      <c r="J8" s="50">
        <f t="shared" ref="J8:J46" si="1">I8/G8*100</f>
        <v>-6.7404842091885371</v>
      </c>
      <c r="K8" s="47">
        <f>SUM(K9:K10)</f>
        <v>0</v>
      </c>
      <c r="L8" s="47">
        <f>SUM(L9:L10)</f>
        <v>0</v>
      </c>
      <c r="M8" s="47">
        <f>SUM(M9:M10)</f>
        <v>0</v>
      </c>
      <c r="N8" s="47">
        <f>SUM(N9:N10)</f>
        <v>0</v>
      </c>
      <c r="O8" s="47">
        <v>0</v>
      </c>
      <c r="P8" s="49">
        <f t="shared" ref="P8:P46" si="2">O8-N8</f>
        <v>0</v>
      </c>
      <c r="Q8" s="50" t="e">
        <f t="shared" ref="Q8:Q46" si="3">P8/N8*100</f>
        <v>#DIV/0!</v>
      </c>
      <c r="R8" s="47">
        <f>SUM(R9:R10)</f>
        <v>2717200</v>
      </c>
      <c r="S8" s="47">
        <f>SUM(S9:S10)</f>
        <v>550000</v>
      </c>
      <c r="T8" s="47">
        <f>SUM(T9:T10)</f>
        <v>168100</v>
      </c>
      <c r="U8" s="47">
        <f>SUM(U9:U10)</f>
        <v>467300</v>
      </c>
      <c r="V8" s="47">
        <f>SUM(V9:V10)</f>
        <v>221700</v>
      </c>
      <c r="W8" s="49">
        <f t="shared" ref="W8:W46" si="4">V8-U8</f>
        <v>-245600</v>
      </c>
      <c r="X8" s="50">
        <f t="shared" ref="X8:X46" si="5">W8/U8*100</f>
        <v>-52.557243740637702</v>
      </c>
      <c r="Y8" s="51">
        <f>SUM(Y9:Y10)</f>
        <v>0</v>
      </c>
      <c r="Z8" s="51">
        <f t="shared" ref="Z8:AB8" si="6">SUM(Z9:Z10)</f>
        <v>0</v>
      </c>
      <c r="AA8" s="51">
        <f t="shared" si="6"/>
        <v>0</v>
      </c>
      <c r="AB8" s="51">
        <f t="shared" si="6"/>
        <v>0</v>
      </c>
      <c r="AC8" s="51">
        <f t="shared" ref="AC8" si="7">SUM(AC9:AC10)</f>
        <v>0</v>
      </c>
      <c r="AD8" s="49">
        <f>AA8-Z8</f>
        <v>0</v>
      </c>
      <c r="AE8" s="50" t="e">
        <f>AD8/Z8*100</f>
        <v>#DIV/0!</v>
      </c>
      <c r="AF8" s="52">
        <f>SUM(AF9:AF10)</f>
        <v>5474000</v>
      </c>
      <c r="AG8" s="52">
        <f>SUM(AG9:AG10)</f>
        <v>9773800</v>
      </c>
      <c r="AH8" s="52">
        <f>SUM(AH9:AH10)</f>
        <v>10586500</v>
      </c>
      <c r="AI8" s="52">
        <f>SUM(AI9:AI10)</f>
        <v>10146100</v>
      </c>
      <c r="AJ8" s="52">
        <f>SUM(AJ9:AJ10)</f>
        <v>10757600</v>
      </c>
      <c r="AK8" s="49">
        <f t="shared" ref="AK8:AK46" si="8">AJ8-AI8</f>
        <v>611500</v>
      </c>
      <c r="AL8" s="50">
        <f t="shared" ref="AL8:AL46" si="9">AK8/AI8*100</f>
        <v>6.0269463143473843</v>
      </c>
      <c r="AM8" s="51">
        <f>SUM(AM9:AM10)</f>
        <v>11700</v>
      </c>
      <c r="AN8" s="51">
        <f>SUM(AN9:AN10)</f>
        <v>6200</v>
      </c>
      <c r="AO8" s="51">
        <f>SUM(AO9:AO10)</f>
        <v>3000</v>
      </c>
      <c r="AP8" s="51">
        <f>SUM(AP9:AP10)</f>
        <v>5200</v>
      </c>
      <c r="AQ8" s="51">
        <f>SUM(AQ9:AQ10)</f>
        <v>3700</v>
      </c>
      <c r="AR8" s="49">
        <f t="shared" ref="AR8:AR46" si="10">AQ8-AP8</f>
        <v>-1500</v>
      </c>
      <c r="AS8" s="50">
        <f t="shared" ref="AS8:AS46" si="11">AR8/AP8*100</f>
        <v>-28.846153846153843</v>
      </c>
      <c r="AT8" s="51">
        <f>SUM(AT9:AT10)</f>
        <v>0</v>
      </c>
      <c r="AU8" s="51">
        <f>SUM(AU9:AU10)</f>
        <v>0</v>
      </c>
      <c r="AV8" s="51">
        <f>SUM(AV9:AV10)</f>
        <v>0</v>
      </c>
      <c r="AW8" s="51">
        <f>SUM(AW9:AW10)</f>
        <v>0</v>
      </c>
      <c r="AX8" s="51">
        <f>SUM(AX9:AX10)</f>
        <v>0</v>
      </c>
      <c r="AY8" s="49">
        <f t="shared" ref="AY8:AY46" si="12">AX8-AW8</f>
        <v>0</v>
      </c>
      <c r="AZ8" s="50" t="e">
        <f t="shared" ref="AZ8:AZ46" si="13">AY8/AW8*100</f>
        <v>#DIV/0!</v>
      </c>
      <c r="BA8" s="47">
        <f t="shared" ref="BA8:BA43" si="14">D8+K8+R8+Y8+AF8+AM8+AT8</f>
        <v>13642000</v>
      </c>
      <c r="BB8" s="47">
        <f t="shared" ref="BB8:BB43" si="15">E8+L8+S8+Z8+AG8+AN8+AU8</f>
        <v>16640600</v>
      </c>
      <c r="BC8" s="47">
        <f t="shared" ref="BC8:BC43" si="16">F8+M8+T8+AA8+AH8+AO8+AV8</f>
        <v>16234800</v>
      </c>
      <c r="BD8" s="47">
        <f t="shared" ref="BD8:BD43" si="17">G8+N8+U8+AB8+AI8+AP8+AW8</f>
        <v>16913400</v>
      </c>
      <c r="BE8" s="47">
        <f t="shared" ref="BE8:BE43" si="18">H8+O8+V8+AC8+AJ8+AQ8+AX8</f>
        <v>16853500</v>
      </c>
      <c r="BF8" s="49">
        <f t="shared" ref="BF8:BF46" si="19">BE8-BD8</f>
        <v>-59900</v>
      </c>
      <c r="BG8" s="50">
        <f t="shared" ref="BG8:BG46" si="20">BF8/BD8*100</f>
        <v>-0.35415705890004373</v>
      </c>
      <c r="BI8" s="44"/>
      <c r="BJ8" s="44"/>
      <c r="BK8" s="44"/>
      <c r="BL8" s="44"/>
      <c r="BM8" s="44"/>
      <c r="BN8" s="44"/>
      <c r="BO8" s="44"/>
      <c r="BP8" s="44"/>
      <c r="BQ8" s="44"/>
      <c r="BR8" s="44"/>
    </row>
    <row r="9" spans="1:70" ht="10.5" customHeight="1" x14ac:dyDescent="0.15">
      <c r="A9" s="343"/>
      <c r="B9" s="53" t="s">
        <v>42</v>
      </c>
      <c r="C9" s="54"/>
      <c r="D9" s="55">
        <v>5439100</v>
      </c>
      <c r="E9" s="55">
        <v>6310600</v>
      </c>
      <c r="F9" s="55">
        <v>5477200</v>
      </c>
      <c r="G9" s="55">
        <v>6294800</v>
      </c>
      <c r="H9" s="55">
        <v>5870500</v>
      </c>
      <c r="I9" s="57">
        <f t="shared" si="0"/>
        <v>-424300</v>
      </c>
      <c r="J9" s="58">
        <f t="shared" si="1"/>
        <v>-6.7404842091885371</v>
      </c>
      <c r="K9" s="55"/>
      <c r="L9" s="55"/>
      <c r="M9" s="55"/>
      <c r="N9" s="55"/>
      <c r="O9" s="55"/>
      <c r="P9" s="57">
        <f t="shared" si="2"/>
        <v>0</v>
      </c>
      <c r="Q9" s="58" t="e">
        <f t="shared" si="3"/>
        <v>#DIV/0!</v>
      </c>
      <c r="R9" s="55">
        <v>2717200</v>
      </c>
      <c r="S9" s="55">
        <v>550000</v>
      </c>
      <c r="T9" s="55">
        <v>168100</v>
      </c>
      <c r="U9" s="71">
        <v>467300</v>
      </c>
      <c r="V9" s="71">
        <v>221700</v>
      </c>
      <c r="W9" s="57">
        <f t="shared" si="4"/>
        <v>-245600</v>
      </c>
      <c r="X9" s="58">
        <f t="shared" si="5"/>
        <v>-52.557243740637702</v>
      </c>
      <c r="Y9" s="59"/>
      <c r="Z9" s="59"/>
      <c r="AA9" s="59"/>
      <c r="AB9" s="59"/>
      <c r="AC9" s="59"/>
      <c r="AD9" s="57">
        <f t="shared" ref="AD9:AD43" si="21">AA9-Z9</f>
        <v>0</v>
      </c>
      <c r="AE9" s="58" t="e">
        <f t="shared" ref="AE9:AE43" si="22">AD9/Z9*100</f>
        <v>#DIV/0!</v>
      </c>
      <c r="AF9" s="61">
        <v>3440000</v>
      </c>
      <c r="AG9" s="61">
        <v>6663200</v>
      </c>
      <c r="AH9" s="311">
        <v>7062200</v>
      </c>
      <c r="AI9" s="311">
        <v>7036600</v>
      </c>
      <c r="AJ9" s="311">
        <v>7684000</v>
      </c>
      <c r="AK9" s="57">
        <f t="shared" si="8"/>
        <v>647400</v>
      </c>
      <c r="AL9" s="58">
        <f t="shared" si="9"/>
        <v>9.2004661342125456</v>
      </c>
      <c r="AM9" s="59">
        <v>11700</v>
      </c>
      <c r="AN9" s="59">
        <v>6200</v>
      </c>
      <c r="AO9" s="59">
        <v>3000</v>
      </c>
      <c r="AP9" s="59">
        <v>5200</v>
      </c>
      <c r="AQ9" s="59">
        <v>3700</v>
      </c>
      <c r="AR9" s="57">
        <f t="shared" si="10"/>
        <v>-1500</v>
      </c>
      <c r="AS9" s="58">
        <f t="shared" si="11"/>
        <v>-28.846153846153843</v>
      </c>
      <c r="AT9" s="59"/>
      <c r="AU9" s="59"/>
      <c r="AV9" s="59"/>
      <c r="AW9" s="59"/>
      <c r="AX9" s="59"/>
      <c r="AY9" s="57">
        <f t="shared" si="12"/>
        <v>0</v>
      </c>
      <c r="AZ9" s="58" t="e">
        <f t="shared" si="13"/>
        <v>#DIV/0!</v>
      </c>
      <c r="BA9" s="62">
        <f t="shared" si="14"/>
        <v>11608000</v>
      </c>
      <c r="BB9" s="62">
        <f t="shared" si="15"/>
        <v>13530000</v>
      </c>
      <c r="BC9" s="62">
        <f t="shared" si="16"/>
        <v>12710500</v>
      </c>
      <c r="BD9" s="62">
        <f t="shared" si="17"/>
        <v>13803900</v>
      </c>
      <c r="BE9" s="62">
        <f t="shared" si="18"/>
        <v>13779900</v>
      </c>
      <c r="BF9" s="57">
        <f t="shared" si="19"/>
        <v>-24000</v>
      </c>
      <c r="BG9" s="58">
        <f t="shared" si="20"/>
        <v>-0.17386390802599264</v>
      </c>
      <c r="BI9" s="44"/>
      <c r="BJ9" s="44"/>
      <c r="BK9" s="44"/>
      <c r="BL9" s="44"/>
      <c r="BM9" s="44"/>
      <c r="BN9" s="44"/>
      <c r="BO9" s="44"/>
      <c r="BP9" s="44"/>
      <c r="BQ9" s="44"/>
      <c r="BR9" s="44"/>
    </row>
    <row r="10" spans="1:70" ht="10.5" customHeight="1" x14ac:dyDescent="0.15">
      <c r="A10" s="343"/>
      <c r="B10" s="53" t="s">
        <v>43</v>
      </c>
      <c r="C10" s="54"/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7">
        <f t="shared" si="0"/>
        <v>0</v>
      </c>
      <c r="J10" s="58" t="e">
        <f t="shared" si="1"/>
        <v>#DIV/0!</v>
      </c>
      <c r="K10" s="55"/>
      <c r="L10" s="55"/>
      <c r="M10" s="55"/>
      <c r="N10" s="55"/>
      <c r="O10" s="55"/>
      <c r="P10" s="57">
        <f t="shared" si="2"/>
        <v>0</v>
      </c>
      <c r="Q10" s="58" t="e">
        <f t="shared" si="3"/>
        <v>#DIV/0!</v>
      </c>
      <c r="R10" s="55">
        <v>0</v>
      </c>
      <c r="S10" s="55">
        <v>0</v>
      </c>
      <c r="T10" s="55">
        <v>0</v>
      </c>
      <c r="U10" s="71">
        <v>0</v>
      </c>
      <c r="V10" s="71">
        <v>0</v>
      </c>
      <c r="W10" s="57">
        <f t="shared" si="4"/>
        <v>0</v>
      </c>
      <c r="X10" s="58" t="e">
        <f t="shared" si="5"/>
        <v>#DIV/0!</v>
      </c>
      <c r="Y10" s="59"/>
      <c r="Z10" s="59"/>
      <c r="AA10" s="59"/>
      <c r="AB10" s="59"/>
      <c r="AC10" s="59"/>
      <c r="AD10" s="57">
        <f t="shared" si="21"/>
        <v>0</v>
      </c>
      <c r="AE10" s="58" t="e">
        <f t="shared" si="22"/>
        <v>#DIV/0!</v>
      </c>
      <c r="AF10" s="61">
        <v>2034000</v>
      </c>
      <c r="AG10" s="61">
        <v>3110600</v>
      </c>
      <c r="AH10" s="311">
        <v>3524300</v>
      </c>
      <c r="AI10" s="311">
        <v>3109500</v>
      </c>
      <c r="AJ10" s="311">
        <v>3073600</v>
      </c>
      <c r="AK10" s="57">
        <f t="shared" si="8"/>
        <v>-35900</v>
      </c>
      <c r="AL10" s="58">
        <f t="shared" si="9"/>
        <v>-1.1545264511979418</v>
      </c>
      <c r="AM10" s="60">
        <v>0</v>
      </c>
      <c r="AN10" s="60">
        <v>0</v>
      </c>
      <c r="AO10" s="60">
        <v>0</v>
      </c>
      <c r="AP10" s="60">
        <v>0</v>
      </c>
      <c r="AQ10" s="60">
        <v>0</v>
      </c>
      <c r="AR10" s="57">
        <f t="shared" si="10"/>
        <v>0</v>
      </c>
      <c r="AS10" s="58" t="e">
        <f t="shared" si="11"/>
        <v>#DIV/0!</v>
      </c>
      <c r="AT10" s="59"/>
      <c r="AU10" s="59"/>
      <c r="AV10" s="59"/>
      <c r="AW10" s="59"/>
      <c r="AX10" s="59"/>
      <c r="AY10" s="57">
        <f t="shared" si="12"/>
        <v>0</v>
      </c>
      <c r="AZ10" s="58" t="e">
        <f t="shared" si="13"/>
        <v>#DIV/0!</v>
      </c>
      <c r="BA10" s="62">
        <f t="shared" si="14"/>
        <v>2034000</v>
      </c>
      <c r="BB10" s="62">
        <f t="shared" si="15"/>
        <v>3110600</v>
      </c>
      <c r="BC10" s="62">
        <f t="shared" si="16"/>
        <v>3524300</v>
      </c>
      <c r="BD10" s="62">
        <f t="shared" si="17"/>
        <v>3109500</v>
      </c>
      <c r="BE10" s="62">
        <f t="shared" si="18"/>
        <v>3073600</v>
      </c>
      <c r="BF10" s="57">
        <f t="shared" si="19"/>
        <v>-35900</v>
      </c>
      <c r="BG10" s="58">
        <f t="shared" si="20"/>
        <v>-1.1545264511979418</v>
      </c>
      <c r="BI10" s="44"/>
      <c r="BJ10" s="44"/>
      <c r="BK10" s="44"/>
      <c r="BL10" s="44"/>
      <c r="BM10" s="44"/>
      <c r="BN10" s="44"/>
      <c r="BO10" s="44"/>
      <c r="BP10" s="44"/>
      <c r="BQ10" s="44"/>
      <c r="BR10" s="44"/>
    </row>
    <row r="11" spans="1:70" ht="10.5" customHeight="1" x14ac:dyDescent="0.15">
      <c r="A11" s="343"/>
      <c r="B11" s="53" t="s">
        <v>44</v>
      </c>
      <c r="C11" s="54"/>
      <c r="D11" s="55">
        <v>2217078</v>
      </c>
      <c r="E11" s="55">
        <v>2417727</v>
      </c>
      <c r="F11" s="55">
        <v>2392784</v>
      </c>
      <c r="G11" s="55">
        <v>2244466</v>
      </c>
      <c r="H11" s="55">
        <v>2352330</v>
      </c>
      <c r="I11" s="57">
        <f t="shared" si="0"/>
        <v>107864</v>
      </c>
      <c r="J11" s="58">
        <f t="shared" si="1"/>
        <v>4.8057756276994175</v>
      </c>
      <c r="K11" s="55"/>
      <c r="L11" s="55"/>
      <c r="M11" s="55"/>
      <c r="N11" s="55"/>
      <c r="O11" s="55"/>
      <c r="P11" s="57">
        <f t="shared" si="2"/>
        <v>0</v>
      </c>
      <c r="Q11" s="58" t="e">
        <f t="shared" si="3"/>
        <v>#DIV/0!</v>
      </c>
      <c r="R11" s="55">
        <v>1194425</v>
      </c>
      <c r="S11" s="55">
        <v>546597</v>
      </c>
      <c r="T11" s="55">
        <v>416272</v>
      </c>
      <c r="U11" s="71">
        <v>492806</v>
      </c>
      <c r="V11" s="71">
        <v>746177</v>
      </c>
      <c r="W11" s="57">
        <f t="shared" si="4"/>
        <v>253371</v>
      </c>
      <c r="X11" s="58">
        <f t="shared" si="5"/>
        <v>51.413943823735906</v>
      </c>
      <c r="Y11" s="59"/>
      <c r="Z11" s="59"/>
      <c r="AA11" s="59"/>
      <c r="AB11" s="59"/>
      <c r="AC11" s="59"/>
      <c r="AD11" s="57">
        <f t="shared" si="21"/>
        <v>0</v>
      </c>
      <c r="AE11" s="58" t="e">
        <f t="shared" si="22"/>
        <v>#DIV/0!</v>
      </c>
      <c r="AF11" s="61">
        <v>1115274</v>
      </c>
      <c r="AG11" s="61">
        <v>3598068</v>
      </c>
      <c r="AH11" s="61">
        <v>3258441</v>
      </c>
      <c r="AI11" s="61">
        <v>3307832</v>
      </c>
      <c r="AJ11" s="61">
        <v>3182618</v>
      </c>
      <c r="AK11" s="57">
        <f t="shared" si="8"/>
        <v>-125214</v>
      </c>
      <c r="AL11" s="58">
        <f t="shared" si="9"/>
        <v>-3.7853796686167862</v>
      </c>
      <c r="AM11" s="60">
        <v>0</v>
      </c>
      <c r="AN11" s="60">
        <v>0</v>
      </c>
      <c r="AO11" s="60">
        <v>0</v>
      </c>
      <c r="AP11" s="60">
        <v>0</v>
      </c>
      <c r="AQ11" s="60">
        <v>0</v>
      </c>
      <c r="AR11" s="57">
        <f t="shared" si="10"/>
        <v>0</v>
      </c>
      <c r="AS11" s="58" t="e">
        <f t="shared" si="11"/>
        <v>#DIV/0!</v>
      </c>
      <c r="AT11" s="59"/>
      <c r="AU11" s="59"/>
      <c r="AV11" s="59"/>
      <c r="AW11" s="59"/>
      <c r="AX11" s="59"/>
      <c r="AY11" s="57">
        <f t="shared" si="12"/>
        <v>0</v>
      </c>
      <c r="AZ11" s="58" t="e">
        <f t="shared" si="13"/>
        <v>#DIV/0!</v>
      </c>
      <c r="BA11" s="62">
        <f t="shared" si="14"/>
        <v>4526777</v>
      </c>
      <c r="BB11" s="62">
        <f t="shared" si="15"/>
        <v>6562392</v>
      </c>
      <c r="BC11" s="62">
        <f t="shared" si="16"/>
        <v>6067497</v>
      </c>
      <c r="BD11" s="62">
        <f t="shared" si="17"/>
        <v>6045104</v>
      </c>
      <c r="BE11" s="62">
        <f t="shared" si="18"/>
        <v>6281125</v>
      </c>
      <c r="BF11" s="57">
        <f t="shared" si="19"/>
        <v>236021</v>
      </c>
      <c r="BG11" s="58">
        <f t="shared" si="20"/>
        <v>3.9043331595287687</v>
      </c>
      <c r="BI11" s="44"/>
      <c r="BJ11" s="44"/>
      <c r="BK11" s="44"/>
      <c r="BL11" s="44"/>
      <c r="BM11" s="44"/>
      <c r="BN11" s="44"/>
      <c r="BO11" s="44"/>
      <c r="BP11" s="44"/>
      <c r="BQ11" s="44"/>
      <c r="BR11" s="44"/>
    </row>
    <row r="12" spans="1:70" ht="10.5" customHeight="1" x14ac:dyDescent="0.15">
      <c r="A12" s="343"/>
      <c r="B12" s="53" t="s">
        <v>45</v>
      </c>
      <c r="C12" s="54"/>
      <c r="D12" s="55">
        <v>217826</v>
      </c>
      <c r="E12" s="55">
        <v>113602</v>
      </c>
      <c r="F12" s="55">
        <v>201943</v>
      </c>
      <c r="G12" s="55">
        <v>137622</v>
      </c>
      <c r="H12" s="55">
        <v>126244</v>
      </c>
      <c r="I12" s="57">
        <f t="shared" si="0"/>
        <v>-11378</v>
      </c>
      <c r="J12" s="58">
        <f t="shared" si="1"/>
        <v>-8.2675734984232161</v>
      </c>
      <c r="K12" s="55"/>
      <c r="L12" s="55"/>
      <c r="M12" s="55"/>
      <c r="N12" s="55"/>
      <c r="O12" s="55"/>
      <c r="P12" s="57">
        <f t="shared" si="2"/>
        <v>0</v>
      </c>
      <c r="Q12" s="58" t="e">
        <f t="shared" si="3"/>
        <v>#DIV/0!</v>
      </c>
      <c r="R12" s="55">
        <v>461745</v>
      </c>
      <c r="S12" s="55">
        <v>454292</v>
      </c>
      <c r="T12" s="55">
        <v>468483</v>
      </c>
      <c r="U12" s="71">
        <v>499889</v>
      </c>
      <c r="V12" s="71">
        <v>452145</v>
      </c>
      <c r="W12" s="57">
        <f t="shared" si="4"/>
        <v>-47744</v>
      </c>
      <c r="X12" s="58">
        <f t="shared" si="5"/>
        <v>-9.5509203043075566</v>
      </c>
      <c r="Y12" s="59"/>
      <c r="Z12" s="59"/>
      <c r="AA12" s="59"/>
      <c r="AB12" s="59"/>
      <c r="AC12" s="59"/>
      <c r="AD12" s="57">
        <f t="shared" si="21"/>
        <v>0</v>
      </c>
      <c r="AE12" s="58" t="e">
        <f t="shared" si="22"/>
        <v>#DIV/0!</v>
      </c>
      <c r="AF12" s="61">
        <v>0</v>
      </c>
      <c r="AG12" s="61">
        <v>0</v>
      </c>
      <c r="AH12" s="61">
        <v>0</v>
      </c>
      <c r="AI12" s="61">
        <v>0</v>
      </c>
      <c r="AJ12" s="61">
        <v>0</v>
      </c>
      <c r="AK12" s="57">
        <f t="shared" si="8"/>
        <v>0</v>
      </c>
      <c r="AL12" s="58" t="e">
        <f t="shared" si="9"/>
        <v>#DIV/0!</v>
      </c>
      <c r="AM12" s="60">
        <v>0</v>
      </c>
      <c r="AN12" s="60">
        <v>0</v>
      </c>
      <c r="AO12" s="60">
        <v>0</v>
      </c>
      <c r="AP12" s="60">
        <v>0</v>
      </c>
      <c r="AQ12" s="60">
        <v>0</v>
      </c>
      <c r="AR12" s="57">
        <f t="shared" si="10"/>
        <v>0</v>
      </c>
      <c r="AS12" s="58" t="e">
        <f t="shared" si="11"/>
        <v>#DIV/0!</v>
      </c>
      <c r="AT12" s="59"/>
      <c r="AU12" s="59"/>
      <c r="AV12" s="59"/>
      <c r="AW12" s="59"/>
      <c r="AX12" s="59"/>
      <c r="AY12" s="57">
        <f t="shared" si="12"/>
        <v>0</v>
      </c>
      <c r="AZ12" s="58" t="e">
        <f t="shared" si="13"/>
        <v>#DIV/0!</v>
      </c>
      <c r="BA12" s="62">
        <f t="shared" si="14"/>
        <v>679571</v>
      </c>
      <c r="BB12" s="62">
        <f t="shared" si="15"/>
        <v>567894</v>
      </c>
      <c r="BC12" s="62">
        <f t="shared" si="16"/>
        <v>670426</v>
      </c>
      <c r="BD12" s="62">
        <f t="shared" si="17"/>
        <v>637511</v>
      </c>
      <c r="BE12" s="62">
        <f t="shared" si="18"/>
        <v>578389</v>
      </c>
      <c r="BF12" s="57">
        <f t="shared" si="19"/>
        <v>-59122</v>
      </c>
      <c r="BG12" s="58">
        <f t="shared" si="20"/>
        <v>-9.273879195809954</v>
      </c>
      <c r="BI12" s="44"/>
      <c r="BJ12" s="44"/>
      <c r="BK12" s="44"/>
      <c r="BL12" s="44"/>
      <c r="BM12" s="44"/>
      <c r="BN12" s="44"/>
      <c r="BO12" s="44"/>
      <c r="BP12" s="44"/>
      <c r="BQ12" s="44"/>
      <c r="BR12" s="44"/>
    </row>
    <row r="13" spans="1:70" ht="10.5" customHeight="1" x14ac:dyDescent="0.15">
      <c r="A13" s="343"/>
      <c r="B13" s="53" t="s">
        <v>46</v>
      </c>
      <c r="C13" s="54"/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7">
        <f t="shared" si="0"/>
        <v>0</v>
      </c>
      <c r="J13" s="58" t="e">
        <f t="shared" si="1"/>
        <v>#DIV/0!</v>
      </c>
      <c r="K13" s="55"/>
      <c r="L13" s="55"/>
      <c r="M13" s="55"/>
      <c r="N13" s="55"/>
      <c r="O13" s="55"/>
      <c r="P13" s="57">
        <f t="shared" si="2"/>
        <v>0</v>
      </c>
      <c r="Q13" s="58" t="e">
        <f t="shared" si="3"/>
        <v>#DIV/0!</v>
      </c>
      <c r="R13" s="55">
        <v>0</v>
      </c>
      <c r="S13" s="55">
        <v>0</v>
      </c>
      <c r="T13" s="55">
        <v>0</v>
      </c>
      <c r="U13" s="71">
        <v>0</v>
      </c>
      <c r="V13" s="71">
        <v>0</v>
      </c>
      <c r="W13" s="57">
        <f t="shared" si="4"/>
        <v>0</v>
      </c>
      <c r="X13" s="58" t="e">
        <f t="shared" si="5"/>
        <v>#DIV/0!</v>
      </c>
      <c r="Y13" s="59"/>
      <c r="Z13" s="59"/>
      <c r="AA13" s="59"/>
      <c r="AB13" s="59"/>
      <c r="AC13" s="59"/>
      <c r="AD13" s="57">
        <f t="shared" si="21"/>
        <v>0</v>
      </c>
      <c r="AE13" s="58" t="e">
        <f t="shared" si="22"/>
        <v>#DIV/0!</v>
      </c>
      <c r="AF13" s="61">
        <v>200000</v>
      </c>
      <c r="AG13" s="61">
        <v>0</v>
      </c>
      <c r="AH13" s="61">
        <v>0</v>
      </c>
      <c r="AI13" s="61">
        <v>0</v>
      </c>
      <c r="AJ13" s="61">
        <v>0</v>
      </c>
      <c r="AK13" s="57">
        <f t="shared" si="8"/>
        <v>0</v>
      </c>
      <c r="AL13" s="58" t="e">
        <f t="shared" si="9"/>
        <v>#DIV/0!</v>
      </c>
      <c r="AM13" s="60">
        <v>0</v>
      </c>
      <c r="AN13" s="60">
        <v>0</v>
      </c>
      <c r="AO13" s="60">
        <v>0</v>
      </c>
      <c r="AP13" s="60">
        <v>0</v>
      </c>
      <c r="AQ13" s="60">
        <v>0</v>
      </c>
      <c r="AR13" s="57">
        <f t="shared" si="10"/>
        <v>0</v>
      </c>
      <c r="AS13" s="58" t="e">
        <f t="shared" si="11"/>
        <v>#DIV/0!</v>
      </c>
      <c r="AT13" s="59"/>
      <c r="AU13" s="59"/>
      <c r="AV13" s="59"/>
      <c r="AW13" s="59"/>
      <c r="AX13" s="59"/>
      <c r="AY13" s="57">
        <f t="shared" si="12"/>
        <v>0</v>
      </c>
      <c r="AZ13" s="58" t="e">
        <f t="shared" si="13"/>
        <v>#DIV/0!</v>
      </c>
      <c r="BA13" s="62">
        <f t="shared" si="14"/>
        <v>200000</v>
      </c>
      <c r="BB13" s="62">
        <f t="shared" si="15"/>
        <v>0</v>
      </c>
      <c r="BC13" s="62">
        <f t="shared" si="16"/>
        <v>0</v>
      </c>
      <c r="BD13" s="62">
        <f t="shared" si="17"/>
        <v>0</v>
      </c>
      <c r="BE13" s="62">
        <f t="shared" si="18"/>
        <v>0</v>
      </c>
      <c r="BF13" s="57">
        <f t="shared" si="19"/>
        <v>0</v>
      </c>
      <c r="BG13" s="58" t="e">
        <f t="shared" si="20"/>
        <v>#DIV/0!</v>
      </c>
      <c r="BI13" s="44"/>
      <c r="BJ13" s="44"/>
      <c r="BK13" s="44"/>
      <c r="BL13" s="44"/>
      <c r="BM13" s="44"/>
      <c r="BN13" s="44"/>
      <c r="BO13" s="44"/>
      <c r="BP13" s="44"/>
      <c r="BQ13" s="44"/>
      <c r="BR13" s="44"/>
    </row>
    <row r="14" spans="1:70" ht="10.5" customHeight="1" x14ac:dyDescent="0.15">
      <c r="A14" s="343"/>
      <c r="B14" s="53" t="s">
        <v>47</v>
      </c>
      <c r="C14" s="54"/>
      <c r="D14" s="55">
        <v>301749</v>
      </c>
      <c r="E14" s="55">
        <v>289237</v>
      </c>
      <c r="F14" s="55">
        <v>189187</v>
      </c>
      <c r="G14" s="55">
        <v>164003</v>
      </c>
      <c r="H14" s="55">
        <v>229703</v>
      </c>
      <c r="I14" s="57">
        <f t="shared" si="0"/>
        <v>65700</v>
      </c>
      <c r="J14" s="58">
        <f t="shared" si="1"/>
        <v>40.060242800436576</v>
      </c>
      <c r="K14" s="55"/>
      <c r="L14" s="55"/>
      <c r="M14" s="55"/>
      <c r="N14" s="55"/>
      <c r="O14" s="55"/>
      <c r="P14" s="57">
        <f t="shared" si="2"/>
        <v>0</v>
      </c>
      <c r="Q14" s="58" t="e">
        <f t="shared" si="3"/>
        <v>#DIV/0!</v>
      </c>
      <c r="R14" s="55">
        <v>0</v>
      </c>
      <c r="S14" s="55">
        <v>12342</v>
      </c>
      <c r="T14" s="55">
        <v>0</v>
      </c>
      <c r="U14" s="71">
        <v>0</v>
      </c>
      <c r="V14" s="71">
        <v>0</v>
      </c>
      <c r="W14" s="57">
        <f t="shared" si="4"/>
        <v>0</v>
      </c>
      <c r="X14" s="58" t="e">
        <f t="shared" si="5"/>
        <v>#DIV/0!</v>
      </c>
      <c r="Y14" s="59"/>
      <c r="Z14" s="59"/>
      <c r="AA14" s="59"/>
      <c r="AB14" s="59"/>
      <c r="AC14" s="59"/>
      <c r="AD14" s="57">
        <f t="shared" si="21"/>
        <v>0</v>
      </c>
      <c r="AE14" s="58" t="e">
        <f t="shared" si="22"/>
        <v>#DIV/0!</v>
      </c>
      <c r="AF14" s="61">
        <v>3614383</v>
      </c>
      <c r="AG14" s="61">
        <v>2832643</v>
      </c>
      <c r="AH14" s="61">
        <v>1477389</v>
      </c>
      <c r="AI14" s="61">
        <v>1465588</v>
      </c>
      <c r="AJ14" s="61">
        <v>1397095</v>
      </c>
      <c r="AK14" s="57">
        <f t="shared" si="8"/>
        <v>-68493</v>
      </c>
      <c r="AL14" s="58">
        <f t="shared" si="9"/>
        <v>-4.6734143565585962</v>
      </c>
      <c r="AM14" s="60">
        <v>0</v>
      </c>
      <c r="AN14" s="60">
        <v>0</v>
      </c>
      <c r="AO14" s="60">
        <v>0</v>
      </c>
      <c r="AP14" s="60">
        <v>0</v>
      </c>
      <c r="AQ14" s="60">
        <v>0</v>
      </c>
      <c r="AR14" s="57">
        <f t="shared" si="10"/>
        <v>0</v>
      </c>
      <c r="AS14" s="58" t="e">
        <f t="shared" si="11"/>
        <v>#DIV/0!</v>
      </c>
      <c r="AT14" s="59"/>
      <c r="AU14" s="59"/>
      <c r="AV14" s="59"/>
      <c r="AW14" s="59"/>
      <c r="AX14" s="59"/>
      <c r="AY14" s="57">
        <f t="shared" si="12"/>
        <v>0</v>
      </c>
      <c r="AZ14" s="58" t="e">
        <f t="shared" si="13"/>
        <v>#DIV/0!</v>
      </c>
      <c r="BA14" s="62">
        <f t="shared" si="14"/>
        <v>3916132</v>
      </c>
      <c r="BB14" s="62">
        <f t="shared" si="15"/>
        <v>3134222</v>
      </c>
      <c r="BC14" s="62">
        <f t="shared" si="16"/>
        <v>1666576</v>
      </c>
      <c r="BD14" s="62">
        <f t="shared" si="17"/>
        <v>1629591</v>
      </c>
      <c r="BE14" s="62">
        <f t="shared" si="18"/>
        <v>1626798</v>
      </c>
      <c r="BF14" s="57">
        <f t="shared" si="19"/>
        <v>-2793</v>
      </c>
      <c r="BG14" s="58">
        <f t="shared" si="20"/>
        <v>-0.17139269914966393</v>
      </c>
      <c r="BI14" s="44"/>
      <c r="BJ14" s="44"/>
      <c r="BK14" s="44"/>
      <c r="BL14" s="44"/>
      <c r="BM14" s="44"/>
      <c r="BN14" s="44"/>
      <c r="BO14" s="44"/>
      <c r="BP14" s="44"/>
      <c r="BQ14" s="44"/>
      <c r="BR14" s="44"/>
    </row>
    <row r="15" spans="1:70" ht="10.5" customHeight="1" x14ac:dyDescent="0.15">
      <c r="A15" s="343"/>
      <c r="B15" s="53" t="s">
        <v>48</v>
      </c>
      <c r="C15" s="54"/>
      <c r="D15" s="55">
        <v>2250</v>
      </c>
      <c r="E15" s="55">
        <v>227743</v>
      </c>
      <c r="F15" s="55">
        <v>329</v>
      </c>
      <c r="G15" s="55">
        <v>152</v>
      </c>
      <c r="H15" s="55">
        <v>847</v>
      </c>
      <c r="I15" s="57">
        <f t="shared" si="0"/>
        <v>695</v>
      </c>
      <c r="J15" s="58">
        <f t="shared" si="1"/>
        <v>457.23684210526318</v>
      </c>
      <c r="K15" s="55"/>
      <c r="L15" s="55"/>
      <c r="M15" s="55"/>
      <c r="N15" s="55"/>
      <c r="O15" s="55"/>
      <c r="P15" s="57">
        <f t="shared" si="2"/>
        <v>0</v>
      </c>
      <c r="Q15" s="58" t="e">
        <f t="shared" si="3"/>
        <v>#DIV/0!</v>
      </c>
      <c r="R15" s="55">
        <v>0</v>
      </c>
      <c r="S15" s="55">
        <v>0</v>
      </c>
      <c r="T15" s="55">
        <v>0</v>
      </c>
      <c r="U15" s="71">
        <v>0</v>
      </c>
      <c r="V15" s="71">
        <v>330</v>
      </c>
      <c r="W15" s="57">
        <f t="shared" si="4"/>
        <v>330</v>
      </c>
      <c r="X15" s="58" t="e">
        <f t="shared" si="5"/>
        <v>#DIV/0!</v>
      </c>
      <c r="Y15" s="59"/>
      <c r="Z15" s="59"/>
      <c r="AA15" s="59"/>
      <c r="AB15" s="59"/>
      <c r="AC15" s="59"/>
      <c r="AD15" s="57">
        <f t="shared" si="21"/>
        <v>0</v>
      </c>
      <c r="AE15" s="58" t="e">
        <f t="shared" si="22"/>
        <v>#DIV/0!</v>
      </c>
      <c r="AF15" s="61">
        <v>320</v>
      </c>
      <c r="AG15" s="61">
        <v>0</v>
      </c>
      <c r="AH15" s="61">
        <v>3</v>
      </c>
      <c r="AI15" s="61">
        <v>60</v>
      </c>
      <c r="AJ15" s="61">
        <v>48</v>
      </c>
      <c r="AK15" s="57">
        <f t="shared" si="8"/>
        <v>-12</v>
      </c>
      <c r="AL15" s="58">
        <f t="shared" si="9"/>
        <v>-20</v>
      </c>
      <c r="AM15" s="60">
        <v>0</v>
      </c>
      <c r="AN15" s="60">
        <v>0</v>
      </c>
      <c r="AO15" s="60">
        <v>0</v>
      </c>
      <c r="AP15" s="60">
        <v>0</v>
      </c>
      <c r="AQ15" s="60">
        <v>0</v>
      </c>
      <c r="AR15" s="57">
        <f t="shared" si="10"/>
        <v>0</v>
      </c>
      <c r="AS15" s="58" t="e">
        <f t="shared" si="11"/>
        <v>#DIV/0!</v>
      </c>
      <c r="AT15" s="59"/>
      <c r="AU15" s="59"/>
      <c r="AV15" s="59"/>
      <c r="AW15" s="59"/>
      <c r="AX15" s="59"/>
      <c r="AY15" s="57">
        <f t="shared" si="12"/>
        <v>0</v>
      </c>
      <c r="AZ15" s="58" t="e">
        <f t="shared" si="13"/>
        <v>#DIV/0!</v>
      </c>
      <c r="BA15" s="62">
        <f t="shared" si="14"/>
        <v>2570</v>
      </c>
      <c r="BB15" s="62">
        <f t="shared" si="15"/>
        <v>227743</v>
      </c>
      <c r="BC15" s="62">
        <f t="shared" si="16"/>
        <v>332</v>
      </c>
      <c r="BD15" s="62">
        <f t="shared" si="17"/>
        <v>212</v>
      </c>
      <c r="BE15" s="62">
        <f t="shared" si="18"/>
        <v>1225</v>
      </c>
      <c r="BF15" s="57">
        <f t="shared" si="19"/>
        <v>1013</v>
      </c>
      <c r="BG15" s="58">
        <f t="shared" si="20"/>
        <v>477.83018867924528</v>
      </c>
      <c r="BI15" s="44"/>
      <c r="BJ15" s="44"/>
      <c r="BK15" s="44"/>
      <c r="BL15" s="44"/>
      <c r="BM15" s="44"/>
      <c r="BN15" s="44"/>
      <c r="BO15" s="44"/>
      <c r="BP15" s="44"/>
      <c r="BQ15" s="44"/>
      <c r="BR15" s="44"/>
    </row>
    <row r="16" spans="1:70" ht="10.5" customHeight="1" x14ac:dyDescent="0.15">
      <c r="A16" s="343"/>
      <c r="B16" s="53" t="s">
        <v>49</v>
      </c>
      <c r="C16" s="54"/>
      <c r="D16" s="55">
        <v>3925658</v>
      </c>
      <c r="E16" s="55">
        <v>3119751</v>
      </c>
      <c r="F16" s="55">
        <v>2128030</v>
      </c>
      <c r="G16" s="55">
        <v>1110663</v>
      </c>
      <c r="H16" s="55">
        <v>1634397</v>
      </c>
      <c r="I16" s="57">
        <f t="shared" si="0"/>
        <v>523734</v>
      </c>
      <c r="J16" s="58">
        <f t="shared" si="1"/>
        <v>47.155077642813346</v>
      </c>
      <c r="K16" s="55"/>
      <c r="L16" s="55"/>
      <c r="M16" s="55"/>
      <c r="N16" s="55"/>
      <c r="O16" s="55"/>
      <c r="P16" s="57">
        <f t="shared" si="2"/>
        <v>0</v>
      </c>
      <c r="Q16" s="58" t="e">
        <f t="shared" si="3"/>
        <v>#DIV/0!</v>
      </c>
      <c r="R16" s="55">
        <v>227493</v>
      </c>
      <c r="S16" s="55">
        <v>85365</v>
      </c>
      <c r="T16" s="55">
        <v>59693</v>
      </c>
      <c r="U16" s="71">
        <v>39307</v>
      </c>
      <c r="V16" s="71">
        <v>15827</v>
      </c>
      <c r="W16" s="57">
        <f t="shared" si="4"/>
        <v>-23480</v>
      </c>
      <c r="X16" s="58">
        <f t="shared" si="5"/>
        <v>-59.734907268425474</v>
      </c>
      <c r="Y16" s="59"/>
      <c r="Z16" s="59"/>
      <c r="AA16" s="59"/>
      <c r="AB16" s="59"/>
      <c r="AC16" s="59"/>
      <c r="AD16" s="57">
        <f t="shared" si="21"/>
        <v>0</v>
      </c>
      <c r="AE16" s="58" t="e">
        <f t="shared" si="22"/>
        <v>#DIV/0!</v>
      </c>
      <c r="AF16" s="61">
        <v>2233722</v>
      </c>
      <c r="AG16" s="61">
        <v>4107287</v>
      </c>
      <c r="AH16" s="61">
        <v>3997665</v>
      </c>
      <c r="AI16" s="61">
        <v>4047265</v>
      </c>
      <c r="AJ16" s="61">
        <v>4215531</v>
      </c>
      <c r="AK16" s="57">
        <f t="shared" si="8"/>
        <v>168266</v>
      </c>
      <c r="AL16" s="58">
        <f t="shared" si="9"/>
        <v>4.1575236610402335</v>
      </c>
      <c r="AM16" s="60">
        <v>0</v>
      </c>
      <c r="AN16" s="59">
        <v>864</v>
      </c>
      <c r="AO16" s="59">
        <v>0</v>
      </c>
      <c r="AP16" s="59">
        <v>0</v>
      </c>
      <c r="AQ16" s="59">
        <v>0</v>
      </c>
      <c r="AR16" s="57">
        <f t="shared" si="10"/>
        <v>0</v>
      </c>
      <c r="AS16" s="58" t="e">
        <f t="shared" si="11"/>
        <v>#DIV/0!</v>
      </c>
      <c r="AT16" s="59"/>
      <c r="AU16" s="59"/>
      <c r="AV16" s="59"/>
      <c r="AW16" s="59"/>
      <c r="AX16" s="59"/>
      <c r="AY16" s="57">
        <f t="shared" si="12"/>
        <v>0</v>
      </c>
      <c r="AZ16" s="58" t="e">
        <f t="shared" si="13"/>
        <v>#DIV/0!</v>
      </c>
      <c r="BA16" s="62">
        <f t="shared" si="14"/>
        <v>6386873</v>
      </c>
      <c r="BB16" s="62">
        <f t="shared" si="15"/>
        <v>7313267</v>
      </c>
      <c r="BC16" s="62">
        <f t="shared" si="16"/>
        <v>6185388</v>
      </c>
      <c r="BD16" s="62">
        <f t="shared" si="17"/>
        <v>5197235</v>
      </c>
      <c r="BE16" s="62">
        <f t="shared" si="18"/>
        <v>5865755</v>
      </c>
      <c r="BF16" s="57">
        <f t="shared" si="19"/>
        <v>668520</v>
      </c>
      <c r="BG16" s="58">
        <f t="shared" si="20"/>
        <v>12.862993495579861</v>
      </c>
      <c r="BI16" s="44"/>
      <c r="BJ16" s="44"/>
      <c r="BK16" s="44"/>
      <c r="BL16" s="44"/>
      <c r="BM16" s="44"/>
      <c r="BN16" s="44"/>
      <c r="BO16" s="44"/>
      <c r="BP16" s="44"/>
      <c r="BQ16" s="44"/>
      <c r="BR16" s="44"/>
    </row>
    <row r="17" spans="1:70" ht="10.5" customHeight="1" x14ac:dyDescent="0.15">
      <c r="A17" s="343"/>
      <c r="B17" s="53" t="s">
        <v>50</v>
      </c>
      <c r="C17" s="54"/>
      <c r="D17" s="55">
        <v>0</v>
      </c>
      <c r="E17" s="55">
        <v>0</v>
      </c>
      <c r="F17" s="55">
        <v>0</v>
      </c>
      <c r="G17" s="55">
        <v>7750</v>
      </c>
      <c r="H17" s="55">
        <v>50850</v>
      </c>
      <c r="I17" s="57">
        <f t="shared" si="0"/>
        <v>43100</v>
      </c>
      <c r="J17" s="58">
        <f t="shared" si="1"/>
        <v>556.12903225806451</v>
      </c>
      <c r="K17" s="55"/>
      <c r="L17" s="55"/>
      <c r="M17" s="55"/>
      <c r="N17" s="55"/>
      <c r="O17" s="55"/>
      <c r="P17" s="57">
        <f t="shared" si="2"/>
        <v>0</v>
      </c>
      <c r="Q17" s="58" t="e">
        <f t="shared" si="3"/>
        <v>#DIV/0!</v>
      </c>
      <c r="R17" s="55">
        <v>7768</v>
      </c>
      <c r="S17" s="55">
        <v>148240</v>
      </c>
      <c r="T17" s="55">
        <v>37166</v>
      </c>
      <c r="U17" s="71">
        <v>116449</v>
      </c>
      <c r="V17" s="71">
        <v>58056</v>
      </c>
      <c r="W17" s="57">
        <f t="shared" si="4"/>
        <v>-58393</v>
      </c>
      <c r="X17" s="58">
        <f t="shared" si="5"/>
        <v>-50.144698537557211</v>
      </c>
      <c r="Y17" s="59"/>
      <c r="Z17" s="59"/>
      <c r="AA17" s="59"/>
      <c r="AB17" s="59"/>
      <c r="AC17" s="59"/>
      <c r="AD17" s="57">
        <f t="shared" si="21"/>
        <v>0</v>
      </c>
      <c r="AE17" s="58" t="e">
        <f t="shared" si="22"/>
        <v>#DIV/0!</v>
      </c>
      <c r="AF17" s="61">
        <v>159816</v>
      </c>
      <c r="AG17" s="61">
        <v>202645</v>
      </c>
      <c r="AH17" s="61">
        <v>158912</v>
      </c>
      <c r="AI17" s="61">
        <v>125760</v>
      </c>
      <c r="AJ17" s="61">
        <v>135966</v>
      </c>
      <c r="AK17" s="57">
        <f t="shared" si="8"/>
        <v>10206</v>
      </c>
      <c r="AL17" s="58">
        <f t="shared" si="9"/>
        <v>8.1154580152671763</v>
      </c>
      <c r="AM17" s="59">
        <v>1381</v>
      </c>
      <c r="AN17" s="59">
        <v>1934</v>
      </c>
      <c r="AO17" s="59">
        <v>0</v>
      </c>
      <c r="AP17" s="59">
        <v>0</v>
      </c>
      <c r="AQ17" s="59">
        <v>0</v>
      </c>
      <c r="AR17" s="57">
        <f t="shared" si="10"/>
        <v>0</v>
      </c>
      <c r="AS17" s="58" t="e">
        <f t="shared" si="11"/>
        <v>#DIV/0!</v>
      </c>
      <c r="AT17" s="59"/>
      <c r="AU17" s="59"/>
      <c r="AV17" s="59"/>
      <c r="AW17" s="59"/>
      <c r="AX17" s="59"/>
      <c r="AY17" s="57">
        <f t="shared" si="12"/>
        <v>0</v>
      </c>
      <c r="AZ17" s="58" t="e">
        <f t="shared" si="13"/>
        <v>#DIV/0!</v>
      </c>
      <c r="BA17" s="62">
        <f t="shared" si="14"/>
        <v>168965</v>
      </c>
      <c r="BB17" s="62">
        <f t="shared" si="15"/>
        <v>352819</v>
      </c>
      <c r="BC17" s="62">
        <f t="shared" si="16"/>
        <v>196078</v>
      </c>
      <c r="BD17" s="62">
        <f t="shared" si="17"/>
        <v>249959</v>
      </c>
      <c r="BE17" s="62">
        <f t="shared" si="18"/>
        <v>244872</v>
      </c>
      <c r="BF17" s="57">
        <f t="shared" si="19"/>
        <v>-5087</v>
      </c>
      <c r="BG17" s="58">
        <f t="shared" si="20"/>
        <v>-2.0351337619369576</v>
      </c>
      <c r="BI17" s="44"/>
      <c r="BJ17" s="44"/>
      <c r="BK17" s="44"/>
      <c r="BL17" s="44"/>
      <c r="BM17" s="44"/>
      <c r="BN17" s="44"/>
      <c r="BO17" s="44"/>
      <c r="BP17" s="44"/>
      <c r="BQ17" s="44"/>
      <c r="BR17" s="44"/>
    </row>
    <row r="18" spans="1:70" ht="10.5" customHeight="1" x14ac:dyDescent="0.15">
      <c r="A18" s="343"/>
      <c r="B18" s="53" t="s">
        <v>51</v>
      </c>
      <c r="C18" s="54"/>
      <c r="D18" s="55">
        <v>885007</v>
      </c>
      <c r="E18" s="55">
        <v>1184207</v>
      </c>
      <c r="F18" s="55">
        <v>1228947</v>
      </c>
      <c r="G18" s="55">
        <v>952972</v>
      </c>
      <c r="H18" s="55">
        <v>652266</v>
      </c>
      <c r="I18" s="57">
        <f t="shared" si="0"/>
        <v>-300706</v>
      </c>
      <c r="J18" s="58">
        <f t="shared" si="1"/>
        <v>-31.554547247977904</v>
      </c>
      <c r="K18" s="55"/>
      <c r="L18" s="55"/>
      <c r="M18" s="55"/>
      <c r="N18" s="55"/>
      <c r="O18" s="55"/>
      <c r="P18" s="57">
        <f t="shared" si="2"/>
        <v>0</v>
      </c>
      <c r="Q18" s="58" t="e">
        <f t="shared" si="3"/>
        <v>#DIV/0!</v>
      </c>
      <c r="R18" s="55">
        <v>0</v>
      </c>
      <c r="S18" s="55"/>
      <c r="T18" s="55">
        <v>0</v>
      </c>
      <c r="U18" s="71">
        <v>0</v>
      </c>
      <c r="V18" s="71">
        <v>0</v>
      </c>
      <c r="W18" s="57">
        <f t="shared" si="4"/>
        <v>0</v>
      </c>
      <c r="X18" s="58" t="e">
        <f t="shared" si="5"/>
        <v>#DIV/0!</v>
      </c>
      <c r="Y18" s="59"/>
      <c r="Z18" s="59"/>
      <c r="AA18" s="59"/>
      <c r="AB18" s="59"/>
      <c r="AC18" s="59"/>
      <c r="AD18" s="57">
        <f t="shared" si="21"/>
        <v>0</v>
      </c>
      <c r="AE18" s="58" t="e">
        <f t="shared" si="22"/>
        <v>#DIV/0!</v>
      </c>
      <c r="AF18" s="61">
        <v>314819</v>
      </c>
      <c r="AG18" s="61">
        <v>610143</v>
      </c>
      <c r="AH18" s="61">
        <v>532152</v>
      </c>
      <c r="AI18" s="61">
        <v>476236</v>
      </c>
      <c r="AJ18" s="61">
        <v>550730</v>
      </c>
      <c r="AK18" s="57">
        <f t="shared" si="8"/>
        <v>74494</v>
      </c>
      <c r="AL18" s="58">
        <f t="shared" si="9"/>
        <v>15.642244601416106</v>
      </c>
      <c r="AM18" s="60">
        <v>0</v>
      </c>
      <c r="AN18" s="60">
        <v>0</v>
      </c>
      <c r="AO18" s="60">
        <v>0</v>
      </c>
      <c r="AP18" s="60">
        <v>0</v>
      </c>
      <c r="AQ18" s="60">
        <v>0</v>
      </c>
      <c r="AR18" s="57">
        <f t="shared" si="10"/>
        <v>0</v>
      </c>
      <c r="AS18" s="58" t="e">
        <f t="shared" si="11"/>
        <v>#DIV/0!</v>
      </c>
      <c r="AT18" s="59"/>
      <c r="AU18" s="59"/>
      <c r="AV18" s="59"/>
      <c r="AW18" s="59"/>
      <c r="AX18" s="59"/>
      <c r="AY18" s="57">
        <f t="shared" si="12"/>
        <v>0</v>
      </c>
      <c r="AZ18" s="58" t="e">
        <f t="shared" si="13"/>
        <v>#DIV/0!</v>
      </c>
      <c r="BA18" s="62">
        <f t="shared" si="14"/>
        <v>1199826</v>
      </c>
      <c r="BB18" s="62">
        <f t="shared" si="15"/>
        <v>1794350</v>
      </c>
      <c r="BC18" s="62">
        <f t="shared" si="16"/>
        <v>1761099</v>
      </c>
      <c r="BD18" s="62">
        <f t="shared" si="17"/>
        <v>1429208</v>
      </c>
      <c r="BE18" s="62">
        <f t="shared" si="18"/>
        <v>1202996</v>
      </c>
      <c r="BF18" s="57">
        <f t="shared" si="19"/>
        <v>-226212</v>
      </c>
      <c r="BG18" s="58">
        <f t="shared" si="20"/>
        <v>-15.827787138051283</v>
      </c>
      <c r="BI18" s="44"/>
      <c r="BJ18" s="44"/>
      <c r="BK18" s="44"/>
      <c r="BL18" s="44"/>
      <c r="BM18" s="44"/>
      <c r="BN18" s="44"/>
      <c r="BO18" s="44"/>
      <c r="BP18" s="44"/>
      <c r="BQ18" s="44"/>
      <c r="BR18" s="44"/>
    </row>
    <row r="19" spans="1:70" ht="10.5" customHeight="1" x14ac:dyDescent="0.15">
      <c r="A19" s="343"/>
      <c r="B19" s="53" t="s">
        <v>52</v>
      </c>
      <c r="C19" s="54"/>
      <c r="D19" s="55">
        <v>75492</v>
      </c>
      <c r="E19" s="55">
        <v>263312</v>
      </c>
      <c r="F19" s="55">
        <v>301303</v>
      </c>
      <c r="G19" s="55">
        <v>512780</v>
      </c>
      <c r="H19" s="55">
        <v>79800</v>
      </c>
      <c r="I19" s="57">
        <f t="shared" si="0"/>
        <v>-432980</v>
      </c>
      <c r="J19" s="58">
        <f t="shared" si="1"/>
        <v>-84.43777058387613</v>
      </c>
      <c r="K19" s="55"/>
      <c r="L19" s="55"/>
      <c r="M19" s="55"/>
      <c r="N19" s="55"/>
      <c r="O19" s="55"/>
      <c r="P19" s="57">
        <f t="shared" si="2"/>
        <v>0</v>
      </c>
      <c r="Q19" s="58" t="e">
        <f t="shared" si="3"/>
        <v>#DIV/0!</v>
      </c>
      <c r="R19" s="55">
        <v>0</v>
      </c>
      <c r="S19" s="55">
        <v>1969</v>
      </c>
      <c r="T19" s="55">
        <v>0</v>
      </c>
      <c r="U19" s="71">
        <v>0</v>
      </c>
      <c r="V19" s="71">
        <v>0</v>
      </c>
      <c r="W19" s="57">
        <f t="shared" si="4"/>
        <v>0</v>
      </c>
      <c r="X19" s="58" t="e">
        <f t="shared" si="5"/>
        <v>#DIV/0!</v>
      </c>
      <c r="Y19" s="59"/>
      <c r="Z19" s="59"/>
      <c r="AA19" s="59"/>
      <c r="AB19" s="59"/>
      <c r="AC19" s="59"/>
      <c r="AD19" s="57">
        <f t="shared" si="21"/>
        <v>0</v>
      </c>
      <c r="AE19" s="58" t="e">
        <f t="shared" si="22"/>
        <v>#DIV/0!</v>
      </c>
      <c r="AF19" s="61">
        <v>131036</v>
      </c>
      <c r="AG19" s="61">
        <v>79216</v>
      </c>
      <c r="AH19" s="61">
        <v>117669</v>
      </c>
      <c r="AI19" s="61">
        <v>53095</v>
      </c>
      <c r="AJ19" s="61">
        <v>82206</v>
      </c>
      <c r="AK19" s="57">
        <f t="shared" si="8"/>
        <v>29111</v>
      </c>
      <c r="AL19" s="58">
        <f t="shared" si="9"/>
        <v>54.828138242772383</v>
      </c>
      <c r="AM19" s="59">
        <v>0</v>
      </c>
      <c r="AN19" s="60">
        <v>0</v>
      </c>
      <c r="AO19" s="60">
        <v>0</v>
      </c>
      <c r="AP19" s="60">
        <v>0</v>
      </c>
      <c r="AQ19" s="60">
        <v>0</v>
      </c>
      <c r="AR19" s="57">
        <f t="shared" si="10"/>
        <v>0</v>
      </c>
      <c r="AS19" s="58" t="e">
        <f t="shared" si="11"/>
        <v>#DIV/0!</v>
      </c>
      <c r="AT19" s="59"/>
      <c r="AU19" s="59"/>
      <c r="AV19" s="59"/>
      <c r="AW19" s="59"/>
      <c r="AX19" s="59"/>
      <c r="AY19" s="57">
        <f t="shared" si="12"/>
        <v>0</v>
      </c>
      <c r="AZ19" s="58" t="e">
        <f t="shared" si="13"/>
        <v>#DIV/0!</v>
      </c>
      <c r="BA19" s="62">
        <f t="shared" si="14"/>
        <v>206528</v>
      </c>
      <c r="BB19" s="62">
        <f t="shared" si="15"/>
        <v>344497</v>
      </c>
      <c r="BC19" s="62">
        <f t="shared" si="16"/>
        <v>418972</v>
      </c>
      <c r="BD19" s="62">
        <f t="shared" si="17"/>
        <v>565875</v>
      </c>
      <c r="BE19" s="62">
        <f t="shared" si="18"/>
        <v>162006</v>
      </c>
      <c r="BF19" s="57">
        <f t="shared" si="19"/>
        <v>-403869</v>
      </c>
      <c r="BG19" s="58">
        <f t="shared" si="20"/>
        <v>-71.370709078860173</v>
      </c>
      <c r="BI19" s="44"/>
      <c r="BJ19" s="44"/>
      <c r="BK19" s="44"/>
      <c r="BL19" s="44"/>
      <c r="BM19" s="44"/>
      <c r="BN19" s="44"/>
      <c r="BO19" s="44"/>
      <c r="BP19" s="44"/>
      <c r="BQ19" s="44"/>
      <c r="BR19" s="44"/>
    </row>
    <row r="20" spans="1:70" ht="10.5" customHeight="1" x14ac:dyDescent="0.15">
      <c r="A20" s="343"/>
      <c r="B20" s="53" t="s">
        <v>53</v>
      </c>
      <c r="C20" s="54" t="s">
        <v>54</v>
      </c>
      <c r="D20" s="62">
        <f>SUM(D9:D19)</f>
        <v>13064160</v>
      </c>
      <c r="E20" s="62">
        <f>SUM(E9:E19)</f>
        <v>13926179</v>
      </c>
      <c r="F20" s="62">
        <f>SUM(F9:F19)</f>
        <v>11919723</v>
      </c>
      <c r="G20" s="62">
        <f>SUM(G9:G19)</f>
        <v>11425208</v>
      </c>
      <c r="H20" s="62">
        <f>SUM(H9:H19)</f>
        <v>10996937</v>
      </c>
      <c r="I20" s="57">
        <f t="shared" si="0"/>
        <v>-428271</v>
      </c>
      <c r="J20" s="58">
        <f t="shared" si="1"/>
        <v>-3.7484744260235785</v>
      </c>
      <c r="K20" s="62">
        <f>SUM(K9:K19)</f>
        <v>0</v>
      </c>
      <c r="L20" s="62">
        <f>SUM(L9:L19)</f>
        <v>0</v>
      </c>
      <c r="M20" s="62">
        <f>SUM(M9:M19)</f>
        <v>0</v>
      </c>
      <c r="N20" s="62">
        <f>SUM(N9:N19)</f>
        <v>0</v>
      </c>
      <c r="O20" s="62">
        <f>SUM(O9:O19)</f>
        <v>0</v>
      </c>
      <c r="P20" s="57">
        <f t="shared" si="2"/>
        <v>0</v>
      </c>
      <c r="Q20" s="58" t="e">
        <f t="shared" si="3"/>
        <v>#DIV/0!</v>
      </c>
      <c r="R20" s="62">
        <f>SUM(R9:R19)</f>
        <v>4608631</v>
      </c>
      <c r="S20" s="62">
        <f>SUM(S9:S19)</f>
        <v>1798805</v>
      </c>
      <c r="T20" s="62">
        <f>SUM(T9:T19)</f>
        <v>1149714</v>
      </c>
      <c r="U20" s="62">
        <f>SUM(U9:U19)</f>
        <v>1615751</v>
      </c>
      <c r="V20" s="62">
        <f>SUM(V9:V19)</f>
        <v>1494235</v>
      </c>
      <c r="W20" s="57">
        <f t="shared" si="4"/>
        <v>-121516</v>
      </c>
      <c r="X20" s="58">
        <f t="shared" si="5"/>
        <v>-7.5207132782217068</v>
      </c>
      <c r="Y20" s="62">
        <f>SUM(Y9:Y19)</f>
        <v>0</v>
      </c>
      <c r="Z20" s="62">
        <f t="shared" ref="Z20:AB20" si="23">SUM(Z9:Z19)</f>
        <v>0</v>
      </c>
      <c r="AA20" s="62">
        <f t="shared" si="23"/>
        <v>0</v>
      </c>
      <c r="AB20" s="62">
        <f t="shared" si="23"/>
        <v>0</v>
      </c>
      <c r="AC20" s="62">
        <f t="shared" ref="AC20" si="24">SUM(AC9:AC19)</f>
        <v>0</v>
      </c>
      <c r="AD20" s="57">
        <f t="shared" si="21"/>
        <v>0</v>
      </c>
      <c r="AE20" s="58" t="e">
        <f t="shared" si="22"/>
        <v>#DIV/0!</v>
      </c>
      <c r="AF20" s="63">
        <f>SUM(AF9:AF19)</f>
        <v>13243370</v>
      </c>
      <c r="AG20" s="63">
        <f>SUM(AG9:AG19)</f>
        <v>21203802</v>
      </c>
      <c r="AH20" s="63">
        <f>SUM(AH9:AH19)</f>
        <v>20128731</v>
      </c>
      <c r="AI20" s="63">
        <f>SUM(AI9:AI19)</f>
        <v>19621936</v>
      </c>
      <c r="AJ20" s="63">
        <f>SUM(AJ9:AJ19)</f>
        <v>20321794</v>
      </c>
      <c r="AK20" s="57">
        <f t="shared" si="8"/>
        <v>699858</v>
      </c>
      <c r="AL20" s="58">
        <f t="shared" si="9"/>
        <v>3.5667122754859664</v>
      </c>
      <c r="AM20" s="62">
        <f>SUM(AM9:AM19)</f>
        <v>13081</v>
      </c>
      <c r="AN20" s="62">
        <f>SUM(AN9:AN19)</f>
        <v>8998</v>
      </c>
      <c r="AO20" s="62">
        <f>SUM(AO9:AO19)</f>
        <v>3000</v>
      </c>
      <c r="AP20" s="62">
        <f>SUM(AP9:AP19)</f>
        <v>5200</v>
      </c>
      <c r="AQ20" s="62">
        <f>SUM(AQ9:AQ19)</f>
        <v>3700</v>
      </c>
      <c r="AR20" s="57">
        <f t="shared" si="10"/>
        <v>-1500</v>
      </c>
      <c r="AS20" s="58">
        <f t="shared" si="11"/>
        <v>-28.846153846153843</v>
      </c>
      <c r="AT20" s="62">
        <f>SUM(AT9:AT19)</f>
        <v>0</v>
      </c>
      <c r="AU20" s="62">
        <f>SUM(AU9:AU19)</f>
        <v>0</v>
      </c>
      <c r="AV20" s="62">
        <f>SUM(AV9:AV19)</f>
        <v>0</v>
      </c>
      <c r="AW20" s="62">
        <f>SUM(AW9:AW19)</f>
        <v>0</v>
      </c>
      <c r="AX20" s="62">
        <f>SUM(AX9:AX19)</f>
        <v>0</v>
      </c>
      <c r="AY20" s="57">
        <f t="shared" si="12"/>
        <v>0</v>
      </c>
      <c r="AZ20" s="58" t="e">
        <f t="shared" si="13"/>
        <v>#DIV/0!</v>
      </c>
      <c r="BA20" s="62">
        <f t="shared" si="14"/>
        <v>30929242</v>
      </c>
      <c r="BB20" s="62">
        <f t="shared" si="15"/>
        <v>36937784</v>
      </c>
      <c r="BC20" s="62">
        <f t="shared" si="16"/>
        <v>33201168</v>
      </c>
      <c r="BD20" s="62">
        <f t="shared" si="17"/>
        <v>32668095</v>
      </c>
      <c r="BE20" s="62">
        <f t="shared" si="18"/>
        <v>32816666</v>
      </c>
      <c r="BF20" s="57">
        <f t="shared" si="19"/>
        <v>148571</v>
      </c>
      <c r="BG20" s="58">
        <f t="shared" si="20"/>
        <v>0.45478929824343906</v>
      </c>
      <c r="BI20" s="44"/>
      <c r="BJ20" s="44"/>
      <c r="BK20" s="44"/>
      <c r="BL20" s="44"/>
      <c r="BM20" s="44"/>
      <c r="BN20" s="44"/>
      <c r="BO20" s="44"/>
      <c r="BP20" s="44"/>
      <c r="BQ20" s="44"/>
      <c r="BR20" s="44"/>
    </row>
    <row r="21" spans="1:70" ht="10.5" customHeight="1" x14ac:dyDescent="0.15">
      <c r="A21" s="343"/>
      <c r="B21" s="53" t="s">
        <v>55</v>
      </c>
      <c r="C21" s="54" t="s">
        <v>56</v>
      </c>
      <c r="D21" s="55">
        <v>789</v>
      </c>
      <c r="E21" s="55">
        <v>21757</v>
      </c>
      <c r="F21" s="55">
        <v>98200</v>
      </c>
      <c r="G21" s="55">
        <v>201874</v>
      </c>
      <c r="H21" s="55">
        <v>20271</v>
      </c>
      <c r="I21" s="57">
        <f t="shared" si="0"/>
        <v>-181603</v>
      </c>
      <c r="J21" s="58">
        <f t="shared" si="1"/>
        <v>-89.958588030157429</v>
      </c>
      <c r="K21" s="55"/>
      <c r="L21" s="55"/>
      <c r="M21" s="55"/>
      <c r="N21" s="55"/>
      <c r="O21" s="55"/>
      <c r="P21" s="57">
        <f t="shared" si="2"/>
        <v>0</v>
      </c>
      <c r="Q21" s="58" t="e">
        <f t="shared" si="3"/>
        <v>#DIV/0!</v>
      </c>
      <c r="R21" s="55">
        <v>0</v>
      </c>
      <c r="S21" s="55">
        <v>0</v>
      </c>
      <c r="T21" s="55">
        <v>0</v>
      </c>
      <c r="U21" s="71">
        <v>0</v>
      </c>
      <c r="V21" s="71">
        <v>0</v>
      </c>
      <c r="W21" s="57">
        <f t="shared" si="4"/>
        <v>0</v>
      </c>
      <c r="X21" s="58" t="e">
        <f t="shared" si="5"/>
        <v>#DIV/0!</v>
      </c>
      <c r="Y21" s="59"/>
      <c r="Z21" s="59"/>
      <c r="AA21" s="59"/>
      <c r="AB21" s="59"/>
      <c r="AC21" s="59"/>
      <c r="AD21" s="57">
        <f t="shared" si="21"/>
        <v>0</v>
      </c>
      <c r="AE21" s="58" t="e">
        <f t="shared" si="22"/>
        <v>#DIV/0!</v>
      </c>
      <c r="AF21" s="61">
        <v>0</v>
      </c>
      <c r="AG21" s="61">
        <v>11630</v>
      </c>
      <c r="AH21" s="61">
        <v>14649</v>
      </c>
      <c r="AI21" s="61">
        <v>8658</v>
      </c>
      <c r="AJ21" s="61">
        <v>36511</v>
      </c>
      <c r="AK21" s="57">
        <f t="shared" si="8"/>
        <v>27853</v>
      </c>
      <c r="AL21" s="58">
        <f t="shared" si="9"/>
        <v>321.70247170247166</v>
      </c>
      <c r="AM21" s="59"/>
      <c r="AN21" s="59"/>
      <c r="AO21" s="59"/>
      <c r="AP21" s="59"/>
      <c r="AQ21" s="59"/>
      <c r="AR21" s="57">
        <f t="shared" si="10"/>
        <v>0</v>
      </c>
      <c r="AS21" s="58" t="e">
        <f t="shared" si="11"/>
        <v>#DIV/0!</v>
      </c>
      <c r="AT21" s="59"/>
      <c r="AU21" s="59"/>
      <c r="AV21" s="59"/>
      <c r="AW21" s="59"/>
      <c r="AX21" s="59"/>
      <c r="AY21" s="57">
        <f t="shared" si="12"/>
        <v>0</v>
      </c>
      <c r="AZ21" s="58" t="e">
        <f t="shared" si="13"/>
        <v>#DIV/0!</v>
      </c>
      <c r="BA21" s="62">
        <f t="shared" si="14"/>
        <v>789</v>
      </c>
      <c r="BB21" s="62">
        <f t="shared" si="15"/>
        <v>33387</v>
      </c>
      <c r="BC21" s="62">
        <f t="shared" si="16"/>
        <v>112849</v>
      </c>
      <c r="BD21" s="62">
        <f t="shared" si="17"/>
        <v>210532</v>
      </c>
      <c r="BE21" s="62">
        <f t="shared" si="18"/>
        <v>56782</v>
      </c>
      <c r="BF21" s="57">
        <f t="shared" si="19"/>
        <v>-153750</v>
      </c>
      <c r="BG21" s="58">
        <f t="shared" si="20"/>
        <v>-73.029278209488353</v>
      </c>
      <c r="BI21" s="44"/>
      <c r="BJ21" s="44"/>
      <c r="BK21" s="44"/>
      <c r="BL21" s="44"/>
      <c r="BM21" s="44"/>
      <c r="BN21" s="44"/>
      <c r="BO21" s="44"/>
      <c r="BP21" s="44"/>
      <c r="BQ21" s="44"/>
      <c r="BR21" s="44"/>
    </row>
    <row r="22" spans="1:70" ht="10.5" customHeight="1" x14ac:dyDescent="0.15">
      <c r="A22" s="343"/>
      <c r="B22" s="53" t="s">
        <v>57</v>
      </c>
      <c r="C22" s="54" t="s">
        <v>58</v>
      </c>
      <c r="D22" s="55">
        <v>30000</v>
      </c>
      <c r="E22" s="55">
        <v>0</v>
      </c>
      <c r="F22" s="55">
        <v>0</v>
      </c>
      <c r="G22" s="55">
        <v>0</v>
      </c>
      <c r="H22" s="55">
        <v>0</v>
      </c>
      <c r="I22" s="57">
        <f t="shared" si="0"/>
        <v>0</v>
      </c>
      <c r="J22" s="58" t="e">
        <f t="shared" si="1"/>
        <v>#DIV/0!</v>
      </c>
      <c r="K22" s="55"/>
      <c r="L22" s="55"/>
      <c r="M22" s="55"/>
      <c r="N22" s="55"/>
      <c r="O22" s="55"/>
      <c r="P22" s="57">
        <f t="shared" si="2"/>
        <v>0</v>
      </c>
      <c r="Q22" s="58" t="e">
        <f t="shared" si="3"/>
        <v>#DIV/0!</v>
      </c>
      <c r="R22" s="55">
        <v>0</v>
      </c>
      <c r="S22" s="55">
        <v>0</v>
      </c>
      <c r="T22" s="55">
        <v>0</v>
      </c>
      <c r="U22" s="71">
        <v>0</v>
      </c>
      <c r="V22" s="71">
        <v>0</v>
      </c>
      <c r="W22" s="57">
        <f t="shared" si="4"/>
        <v>0</v>
      </c>
      <c r="X22" s="58" t="e">
        <f t="shared" si="5"/>
        <v>#DIV/0!</v>
      </c>
      <c r="Y22" s="59"/>
      <c r="Z22" s="59"/>
      <c r="AA22" s="59"/>
      <c r="AB22" s="59"/>
      <c r="AC22" s="59"/>
      <c r="AD22" s="57">
        <f t="shared" si="21"/>
        <v>0</v>
      </c>
      <c r="AE22" s="58" t="e">
        <f t="shared" si="22"/>
        <v>#DIV/0!</v>
      </c>
      <c r="AF22" s="61">
        <v>0</v>
      </c>
      <c r="AG22" s="61">
        <v>34500</v>
      </c>
      <c r="AH22" s="61">
        <v>106900</v>
      </c>
      <c r="AI22" s="61">
        <v>67000</v>
      </c>
      <c r="AJ22" s="61">
        <v>81100</v>
      </c>
      <c r="AK22" s="57">
        <f t="shared" si="8"/>
        <v>14100</v>
      </c>
      <c r="AL22" s="58">
        <f t="shared" si="9"/>
        <v>21.044776119402986</v>
      </c>
      <c r="AM22" s="59"/>
      <c r="AN22" s="59"/>
      <c r="AO22" s="59"/>
      <c r="AP22" s="59"/>
      <c r="AQ22" s="59"/>
      <c r="AR22" s="57">
        <f t="shared" si="10"/>
        <v>0</v>
      </c>
      <c r="AS22" s="58" t="e">
        <f t="shared" si="11"/>
        <v>#DIV/0!</v>
      </c>
      <c r="AT22" s="59"/>
      <c r="AU22" s="59"/>
      <c r="AV22" s="59"/>
      <c r="AW22" s="59"/>
      <c r="AX22" s="59"/>
      <c r="AY22" s="57">
        <f t="shared" si="12"/>
        <v>0</v>
      </c>
      <c r="AZ22" s="58" t="e">
        <f t="shared" si="13"/>
        <v>#DIV/0!</v>
      </c>
      <c r="BA22" s="62">
        <f t="shared" si="14"/>
        <v>30000</v>
      </c>
      <c r="BB22" s="62">
        <f t="shared" si="15"/>
        <v>34500</v>
      </c>
      <c r="BC22" s="62">
        <f t="shared" si="16"/>
        <v>106900</v>
      </c>
      <c r="BD22" s="62">
        <f t="shared" si="17"/>
        <v>67000</v>
      </c>
      <c r="BE22" s="62">
        <f t="shared" si="18"/>
        <v>81100</v>
      </c>
      <c r="BF22" s="57">
        <f t="shared" si="19"/>
        <v>14100</v>
      </c>
      <c r="BG22" s="58">
        <f t="shared" si="20"/>
        <v>21.044776119402986</v>
      </c>
      <c r="BI22" s="44"/>
      <c r="BJ22" s="44"/>
      <c r="BK22" s="44"/>
      <c r="BL22" s="44"/>
      <c r="BM22" s="44"/>
      <c r="BN22" s="44"/>
      <c r="BO22" s="44"/>
      <c r="BP22" s="44"/>
      <c r="BQ22" s="44"/>
      <c r="BR22" s="44"/>
    </row>
    <row r="23" spans="1:70" ht="10.5" customHeight="1" x14ac:dyDescent="0.15">
      <c r="A23" s="344"/>
      <c r="B23" s="64" t="s">
        <v>59</v>
      </c>
      <c r="C23" s="65" t="s">
        <v>60</v>
      </c>
      <c r="D23" s="66">
        <f>D20-(D21+D22)</f>
        <v>13033371</v>
      </c>
      <c r="E23" s="66">
        <f>E20-(E21+E22)</f>
        <v>13904422</v>
      </c>
      <c r="F23" s="66">
        <f>F20-(F21+F22)</f>
        <v>11821523</v>
      </c>
      <c r="G23" s="66">
        <f>G20-(G21+G22)</f>
        <v>11223334</v>
      </c>
      <c r="H23" s="66">
        <f>H20-(H21+H22)</f>
        <v>10976666</v>
      </c>
      <c r="I23" s="68">
        <f t="shared" si="0"/>
        <v>-246668</v>
      </c>
      <c r="J23" s="69">
        <f t="shared" si="1"/>
        <v>-2.197813947263799</v>
      </c>
      <c r="K23" s="66">
        <f>K20-(K21+K22)</f>
        <v>0</v>
      </c>
      <c r="L23" s="66">
        <f>L20-(L21+L22)</f>
        <v>0</v>
      </c>
      <c r="M23" s="66">
        <f>M20-(M21+M22)</f>
        <v>0</v>
      </c>
      <c r="N23" s="66">
        <f>N20-(N21+N22)</f>
        <v>0</v>
      </c>
      <c r="O23" s="66">
        <f>O20-(O21+O22)</f>
        <v>0</v>
      </c>
      <c r="P23" s="68">
        <f t="shared" si="2"/>
        <v>0</v>
      </c>
      <c r="Q23" s="69" t="e">
        <f t="shared" si="3"/>
        <v>#DIV/0!</v>
      </c>
      <c r="R23" s="66">
        <f>R20-(R21+R22)</f>
        <v>4608631</v>
      </c>
      <c r="S23" s="66">
        <f>S20-(S21+S22)</f>
        <v>1798805</v>
      </c>
      <c r="T23" s="66">
        <f>T20-(T21+T22)</f>
        <v>1149714</v>
      </c>
      <c r="U23" s="66">
        <f>U20-(U21+U22)</f>
        <v>1615751</v>
      </c>
      <c r="V23" s="66">
        <f>V20-(V21+V22)</f>
        <v>1494235</v>
      </c>
      <c r="W23" s="68">
        <f t="shared" si="4"/>
        <v>-121516</v>
      </c>
      <c r="X23" s="69">
        <f t="shared" si="5"/>
        <v>-7.5207132782217068</v>
      </c>
      <c r="Y23" s="66">
        <f>Y20-(Y21+Y22)</f>
        <v>0</v>
      </c>
      <c r="Z23" s="66">
        <f t="shared" ref="Z23:AB23" si="25">Z20-(Z21+Z22)</f>
        <v>0</v>
      </c>
      <c r="AA23" s="66">
        <f t="shared" si="25"/>
        <v>0</v>
      </c>
      <c r="AB23" s="66">
        <f t="shared" si="25"/>
        <v>0</v>
      </c>
      <c r="AC23" s="66">
        <f t="shared" ref="AC23" si="26">AC20-(AC21+AC22)</f>
        <v>0</v>
      </c>
      <c r="AD23" s="68">
        <f t="shared" si="21"/>
        <v>0</v>
      </c>
      <c r="AE23" s="69" t="e">
        <f t="shared" si="22"/>
        <v>#DIV/0!</v>
      </c>
      <c r="AF23" s="70">
        <f>AF20-(AF21+AF22)</f>
        <v>13243370</v>
      </c>
      <c r="AG23" s="70">
        <f>AG20-(AG21+AG22)</f>
        <v>21157672</v>
      </c>
      <c r="AH23" s="70">
        <f>AH20-(AH21+AH22)</f>
        <v>20007182</v>
      </c>
      <c r="AI23" s="70">
        <f>AI20-(AI21+AI22)</f>
        <v>19546278</v>
      </c>
      <c r="AJ23" s="70">
        <f>AJ20-(AJ21+AJ22)</f>
        <v>20204183</v>
      </c>
      <c r="AK23" s="68">
        <f t="shared" si="8"/>
        <v>657905</v>
      </c>
      <c r="AL23" s="69">
        <f t="shared" si="9"/>
        <v>3.3658837759291051</v>
      </c>
      <c r="AM23" s="66">
        <f>AM20-(AM21+AM22)</f>
        <v>13081</v>
      </c>
      <c r="AN23" s="66">
        <f>AN20-(AN21+AN22)</f>
        <v>8998</v>
      </c>
      <c r="AO23" s="66">
        <f>AO20-(AO21+AO22)</f>
        <v>3000</v>
      </c>
      <c r="AP23" s="66">
        <f>AP20-(AP21+AP22)</f>
        <v>5200</v>
      </c>
      <c r="AQ23" s="66">
        <f>AQ20-(AQ21+AQ22)</f>
        <v>3700</v>
      </c>
      <c r="AR23" s="68">
        <f t="shared" si="10"/>
        <v>-1500</v>
      </c>
      <c r="AS23" s="69">
        <f t="shared" si="11"/>
        <v>-28.846153846153843</v>
      </c>
      <c r="AT23" s="66">
        <f>AT20-(AT21+AT22)</f>
        <v>0</v>
      </c>
      <c r="AU23" s="66">
        <f>AU20-(AU21+AU22)</f>
        <v>0</v>
      </c>
      <c r="AV23" s="66">
        <f>AV20-(AV21+AV22)</f>
        <v>0</v>
      </c>
      <c r="AW23" s="66">
        <f>AW20-(AW21+AW22)</f>
        <v>0</v>
      </c>
      <c r="AX23" s="66">
        <f>AX20-(AX21+AX22)</f>
        <v>0</v>
      </c>
      <c r="AY23" s="68">
        <f t="shared" si="12"/>
        <v>0</v>
      </c>
      <c r="AZ23" s="69" t="e">
        <f t="shared" si="13"/>
        <v>#DIV/0!</v>
      </c>
      <c r="BA23" s="66">
        <f t="shared" si="14"/>
        <v>30898453</v>
      </c>
      <c r="BB23" s="66">
        <f t="shared" si="15"/>
        <v>36869897</v>
      </c>
      <c r="BC23" s="66">
        <f t="shared" si="16"/>
        <v>32981419</v>
      </c>
      <c r="BD23" s="66">
        <f t="shared" si="17"/>
        <v>32390563</v>
      </c>
      <c r="BE23" s="66">
        <f t="shared" si="18"/>
        <v>32678784</v>
      </c>
      <c r="BF23" s="68">
        <f t="shared" si="19"/>
        <v>288221</v>
      </c>
      <c r="BG23" s="69">
        <f t="shared" si="20"/>
        <v>0.88983016442165574</v>
      </c>
      <c r="BI23" s="44"/>
      <c r="BJ23" s="44"/>
      <c r="BK23" s="44"/>
      <c r="BL23" s="44"/>
      <c r="BM23" s="44"/>
      <c r="BN23" s="44"/>
      <c r="BO23" s="44"/>
      <c r="BP23" s="44"/>
      <c r="BQ23" s="44"/>
      <c r="BR23" s="44"/>
    </row>
    <row r="24" spans="1:70" ht="10.5" customHeight="1" x14ac:dyDescent="0.15">
      <c r="A24" s="342" t="s">
        <v>61</v>
      </c>
      <c r="B24" s="45" t="s">
        <v>62</v>
      </c>
      <c r="C24" s="46"/>
      <c r="D24" s="71">
        <v>18782397</v>
      </c>
      <c r="E24" s="71">
        <v>18481929</v>
      </c>
      <c r="F24" s="71">
        <v>17417897</v>
      </c>
      <c r="G24" s="71">
        <v>17820578</v>
      </c>
      <c r="H24" s="71">
        <v>16775134</v>
      </c>
      <c r="I24" s="49">
        <f t="shared" si="0"/>
        <v>-1045444</v>
      </c>
      <c r="J24" s="50">
        <f t="shared" si="1"/>
        <v>-5.8664988307337733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49">
        <f t="shared" si="2"/>
        <v>0</v>
      </c>
      <c r="Q24" s="50" t="e">
        <f t="shared" si="3"/>
        <v>#DIV/0!</v>
      </c>
      <c r="R24" s="71">
        <v>3890995</v>
      </c>
      <c r="S24" s="71">
        <v>1178855</v>
      </c>
      <c r="T24" s="71">
        <v>376961</v>
      </c>
      <c r="U24" s="71">
        <v>740046</v>
      </c>
      <c r="V24" s="71">
        <v>581336</v>
      </c>
      <c r="W24" s="49">
        <f t="shared" si="4"/>
        <v>-158710</v>
      </c>
      <c r="X24" s="50">
        <f t="shared" si="5"/>
        <v>-21.445964169794852</v>
      </c>
      <c r="Y24" s="74">
        <v>1083</v>
      </c>
      <c r="Z24" s="75"/>
      <c r="AA24" s="75"/>
      <c r="AB24" s="75"/>
      <c r="AC24" s="75"/>
      <c r="AD24" s="49">
        <f t="shared" si="21"/>
        <v>0</v>
      </c>
      <c r="AE24" s="50" t="e">
        <f t="shared" si="22"/>
        <v>#DIV/0!</v>
      </c>
      <c r="AF24" s="76">
        <v>9417592</v>
      </c>
      <c r="AG24" s="76">
        <v>13693622</v>
      </c>
      <c r="AH24" s="76">
        <v>12086958</v>
      </c>
      <c r="AI24" s="76">
        <v>12111334</v>
      </c>
      <c r="AJ24" s="76">
        <v>12958820</v>
      </c>
      <c r="AK24" s="49">
        <f t="shared" si="8"/>
        <v>847486</v>
      </c>
      <c r="AL24" s="50">
        <f t="shared" si="9"/>
        <v>6.9974620467076543</v>
      </c>
      <c r="AM24" s="73">
        <v>29207</v>
      </c>
      <c r="AN24" s="73">
        <v>16247</v>
      </c>
      <c r="AO24" s="73">
        <v>9390</v>
      </c>
      <c r="AP24" s="73">
        <v>23615</v>
      </c>
      <c r="AQ24" s="73">
        <v>17683</v>
      </c>
      <c r="AR24" s="49">
        <f t="shared" si="10"/>
        <v>-5932</v>
      </c>
      <c r="AS24" s="50">
        <f t="shared" si="11"/>
        <v>-25.119627355494391</v>
      </c>
      <c r="AT24" s="73">
        <v>3512</v>
      </c>
      <c r="AU24" s="73">
        <v>2056</v>
      </c>
      <c r="AV24" s="73">
        <v>1282</v>
      </c>
      <c r="AW24" s="73">
        <v>1496</v>
      </c>
      <c r="AX24" s="73">
        <v>1296</v>
      </c>
      <c r="AY24" s="49">
        <f t="shared" si="12"/>
        <v>-200</v>
      </c>
      <c r="AZ24" s="50">
        <f t="shared" si="13"/>
        <v>-13.368983957219251</v>
      </c>
      <c r="BA24" s="77">
        <f t="shared" si="14"/>
        <v>32124786</v>
      </c>
      <c r="BB24" s="77">
        <f t="shared" si="15"/>
        <v>33372709</v>
      </c>
      <c r="BC24" s="77">
        <f t="shared" si="16"/>
        <v>29892488</v>
      </c>
      <c r="BD24" s="77">
        <f t="shared" si="17"/>
        <v>30697069</v>
      </c>
      <c r="BE24" s="77">
        <f t="shared" si="18"/>
        <v>30334269</v>
      </c>
      <c r="BF24" s="49">
        <f t="shared" si="19"/>
        <v>-362800</v>
      </c>
      <c r="BG24" s="50">
        <f t="shared" si="20"/>
        <v>-1.1818717936881855</v>
      </c>
      <c r="BI24" s="44"/>
      <c r="BJ24" s="44"/>
      <c r="BK24" s="44"/>
      <c r="BL24" s="44"/>
      <c r="BM24" s="44"/>
      <c r="BN24" s="44"/>
      <c r="BO24" s="44"/>
      <c r="BP24" s="44"/>
      <c r="BQ24" s="44"/>
      <c r="BR24" s="44"/>
    </row>
    <row r="25" spans="1:70" ht="10.5" customHeight="1" x14ac:dyDescent="0.15">
      <c r="A25" s="343"/>
      <c r="B25" s="53" t="s">
        <v>63</v>
      </c>
      <c r="C25" s="54"/>
      <c r="D25" s="55">
        <v>475874</v>
      </c>
      <c r="E25" s="55">
        <v>472612</v>
      </c>
      <c r="F25" s="55">
        <v>487625</v>
      </c>
      <c r="G25" s="55">
        <v>484451</v>
      </c>
      <c r="H25" s="55">
        <v>506221</v>
      </c>
      <c r="I25" s="57">
        <f t="shared" si="0"/>
        <v>21770</v>
      </c>
      <c r="J25" s="58">
        <f t="shared" si="1"/>
        <v>4.4937465295767787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7">
        <f t="shared" si="2"/>
        <v>0</v>
      </c>
      <c r="Q25" s="58" t="e">
        <f t="shared" si="3"/>
        <v>#DIV/0!</v>
      </c>
      <c r="R25" s="55">
        <v>0</v>
      </c>
      <c r="S25" s="55">
        <v>0</v>
      </c>
      <c r="T25" s="55">
        <v>0</v>
      </c>
      <c r="U25" s="71">
        <v>0</v>
      </c>
      <c r="V25" s="71">
        <v>0</v>
      </c>
      <c r="W25" s="57">
        <f t="shared" si="4"/>
        <v>0</v>
      </c>
      <c r="X25" s="58" t="e">
        <f t="shared" si="5"/>
        <v>#DIV/0!</v>
      </c>
      <c r="Y25" s="59">
        <v>0</v>
      </c>
      <c r="Z25" s="59"/>
      <c r="AA25" s="59"/>
      <c r="AB25" s="59"/>
      <c r="AC25" s="59"/>
      <c r="AD25" s="57">
        <f t="shared" si="21"/>
        <v>0</v>
      </c>
      <c r="AE25" s="58" t="e">
        <f t="shared" si="22"/>
        <v>#DIV/0!</v>
      </c>
      <c r="AF25" s="61">
        <v>364275</v>
      </c>
      <c r="AG25" s="61">
        <v>486501</v>
      </c>
      <c r="AH25" s="61">
        <v>466781</v>
      </c>
      <c r="AI25" s="61">
        <v>492744</v>
      </c>
      <c r="AJ25" s="61">
        <v>482019</v>
      </c>
      <c r="AK25" s="57">
        <f t="shared" si="8"/>
        <v>-10725</v>
      </c>
      <c r="AL25" s="58">
        <f t="shared" si="9"/>
        <v>-2.1765866251035022</v>
      </c>
      <c r="AM25" s="59">
        <v>0</v>
      </c>
      <c r="AN25" s="59">
        <v>0</v>
      </c>
      <c r="AO25" s="59">
        <v>0</v>
      </c>
      <c r="AP25" s="59">
        <v>0</v>
      </c>
      <c r="AQ25" s="59">
        <v>0</v>
      </c>
      <c r="AR25" s="57">
        <f t="shared" si="10"/>
        <v>0</v>
      </c>
      <c r="AS25" s="58" t="e">
        <f t="shared" si="11"/>
        <v>#DIV/0!</v>
      </c>
      <c r="AT25" s="59">
        <v>0</v>
      </c>
      <c r="AU25" s="59">
        <v>0</v>
      </c>
      <c r="AV25" s="59">
        <v>0</v>
      </c>
      <c r="AW25" s="59">
        <v>0</v>
      </c>
      <c r="AX25" s="59">
        <v>0</v>
      </c>
      <c r="AY25" s="57">
        <f t="shared" si="12"/>
        <v>0</v>
      </c>
      <c r="AZ25" s="58" t="e">
        <f t="shared" si="13"/>
        <v>#DIV/0!</v>
      </c>
      <c r="BA25" s="62">
        <f t="shared" si="14"/>
        <v>840149</v>
      </c>
      <c r="BB25" s="62">
        <f t="shared" si="15"/>
        <v>959113</v>
      </c>
      <c r="BC25" s="62">
        <f t="shared" si="16"/>
        <v>954406</v>
      </c>
      <c r="BD25" s="62">
        <f t="shared" si="17"/>
        <v>977195</v>
      </c>
      <c r="BE25" s="62">
        <f t="shared" si="18"/>
        <v>988240</v>
      </c>
      <c r="BF25" s="57">
        <f t="shared" si="19"/>
        <v>11045</v>
      </c>
      <c r="BG25" s="58">
        <f t="shared" si="20"/>
        <v>1.1302759428773173</v>
      </c>
      <c r="BI25" s="44"/>
      <c r="BJ25" s="44"/>
      <c r="BK25" s="44"/>
      <c r="BL25" s="44"/>
      <c r="BM25" s="44"/>
      <c r="BN25" s="44"/>
      <c r="BO25" s="44"/>
      <c r="BP25" s="44"/>
      <c r="BQ25" s="44"/>
      <c r="BR25" s="44"/>
    </row>
    <row r="26" spans="1:70" ht="10.5" customHeight="1" x14ac:dyDescent="0.15">
      <c r="A26" s="343"/>
      <c r="B26" s="53" t="s">
        <v>64</v>
      </c>
      <c r="C26" s="54"/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7">
        <f t="shared" si="0"/>
        <v>0</v>
      </c>
      <c r="J26" s="58" t="e">
        <f t="shared" si="1"/>
        <v>#DIV/0!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7">
        <f t="shared" si="2"/>
        <v>0</v>
      </c>
      <c r="Q26" s="58" t="e">
        <f t="shared" si="3"/>
        <v>#DIV/0!</v>
      </c>
      <c r="R26" s="55">
        <v>0</v>
      </c>
      <c r="S26" s="55">
        <v>0</v>
      </c>
      <c r="T26" s="55">
        <v>0</v>
      </c>
      <c r="U26" s="71">
        <v>0</v>
      </c>
      <c r="V26" s="71">
        <v>0</v>
      </c>
      <c r="W26" s="57">
        <f t="shared" si="4"/>
        <v>0</v>
      </c>
      <c r="X26" s="58" t="e">
        <f t="shared" si="5"/>
        <v>#DIV/0!</v>
      </c>
      <c r="Y26" s="59">
        <v>0</v>
      </c>
      <c r="Z26" s="59"/>
      <c r="AA26" s="59"/>
      <c r="AB26" s="59"/>
      <c r="AC26" s="59"/>
      <c r="AD26" s="57">
        <f t="shared" si="21"/>
        <v>0</v>
      </c>
      <c r="AE26" s="58" t="e">
        <f t="shared" si="22"/>
        <v>#DIV/0!</v>
      </c>
      <c r="AF26" s="61">
        <v>0</v>
      </c>
      <c r="AG26" s="61">
        <v>0</v>
      </c>
      <c r="AH26" s="61">
        <v>0</v>
      </c>
      <c r="AI26" s="61">
        <v>0</v>
      </c>
      <c r="AJ26" s="61">
        <v>0</v>
      </c>
      <c r="AK26" s="57">
        <f t="shared" si="8"/>
        <v>0</v>
      </c>
      <c r="AL26" s="58" t="e">
        <f t="shared" si="9"/>
        <v>#DIV/0!</v>
      </c>
      <c r="AM26" s="59">
        <v>0</v>
      </c>
      <c r="AN26" s="59">
        <v>0</v>
      </c>
      <c r="AO26" s="59">
        <v>0</v>
      </c>
      <c r="AP26" s="59">
        <v>0</v>
      </c>
      <c r="AQ26" s="59">
        <v>0</v>
      </c>
      <c r="AR26" s="57">
        <f t="shared" si="10"/>
        <v>0</v>
      </c>
      <c r="AS26" s="58" t="e">
        <f t="shared" si="11"/>
        <v>#DIV/0!</v>
      </c>
      <c r="AT26" s="59">
        <v>0</v>
      </c>
      <c r="AU26" s="59">
        <v>0</v>
      </c>
      <c r="AV26" s="59">
        <v>0</v>
      </c>
      <c r="AW26" s="59">
        <v>0</v>
      </c>
      <c r="AX26" s="59">
        <v>0</v>
      </c>
      <c r="AY26" s="57">
        <f t="shared" si="12"/>
        <v>0</v>
      </c>
      <c r="AZ26" s="58" t="e">
        <f t="shared" si="13"/>
        <v>#DIV/0!</v>
      </c>
      <c r="BA26" s="62">
        <f t="shared" si="14"/>
        <v>0</v>
      </c>
      <c r="BB26" s="62">
        <f t="shared" si="15"/>
        <v>0</v>
      </c>
      <c r="BC26" s="62">
        <f t="shared" si="16"/>
        <v>0</v>
      </c>
      <c r="BD26" s="62">
        <f t="shared" si="17"/>
        <v>0</v>
      </c>
      <c r="BE26" s="62">
        <f t="shared" si="18"/>
        <v>0</v>
      </c>
      <c r="BF26" s="57">
        <f t="shared" si="19"/>
        <v>0</v>
      </c>
      <c r="BG26" s="58" t="e">
        <f t="shared" si="20"/>
        <v>#DIV/0!</v>
      </c>
      <c r="BI26" s="44"/>
      <c r="BJ26" s="44"/>
      <c r="BK26" s="44"/>
      <c r="BL26" s="44"/>
      <c r="BM26" s="44"/>
      <c r="BN26" s="44"/>
      <c r="BO26" s="44"/>
      <c r="BP26" s="44"/>
      <c r="BQ26" s="44"/>
      <c r="BR26" s="44"/>
    </row>
    <row r="27" spans="1:70" ht="10.5" customHeight="1" x14ac:dyDescent="0.15">
      <c r="A27" s="343"/>
      <c r="B27" s="53" t="s">
        <v>65</v>
      </c>
      <c r="C27" s="54"/>
      <c r="D27" s="62">
        <f>SUM(D28:D29)</f>
        <v>9164942</v>
      </c>
      <c r="E27" s="62">
        <f>SUM(E28:E29)</f>
        <v>9865786</v>
      </c>
      <c r="F27" s="62">
        <f>SUM(F28:F29)</f>
        <v>10288462</v>
      </c>
      <c r="G27" s="62">
        <f>SUM(G28:G29)</f>
        <v>10398503</v>
      </c>
      <c r="H27" s="62">
        <f>SUM(H28:H29)</f>
        <v>10206456</v>
      </c>
      <c r="I27" s="57">
        <f t="shared" si="0"/>
        <v>-192047</v>
      </c>
      <c r="J27" s="58">
        <f t="shared" si="1"/>
        <v>-1.8468716121926396</v>
      </c>
      <c r="K27" s="62">
        <f>SUM(K28:K29)</f>
        <v>6634</v>
      </c>
      <c r="L27" s="62">
        <f>SUM(L28:L29)</f>
        <v>6765</v>
      </c>
      <c r="M27" s="62">
        <f>SUM(M28:M29)</f>
        <v>6899</v>
      </c>
      <c r="N27" s="62">
        <f>SUM(N28:N29)</f>
        <v>7036</v>
      </c>
      <c r="O27" s="62">
        <f>SUM(O28:O29)</f>
        <v>7175</v>
      </c>
      <c r="P27" s="57">
        <f t="shared" si="2"/>
        <v>139</v>
      </c>
      <c r="Q27" s="58">
        <f t="shared" si="3"/>
        <v>1.9755542922114837</v>
      </c>
      <c r="R27" s="62">
        <f>SUM(R28:R29)</f>
        <v>964508</v>
      </c>
      <c r="S27" s="62">
        <f>SUM(S28:S29)</f>
        <v>956852</v>
      </c>
      <c r="T27" s="62">
        <f>SUM(T28:T29)</f>
        <v>1150939</v>
      </c>
      <c r="U27" s="62">
        <f>SUM(U28:U29)</f>
        <v>1270413</v>
      </c>
      <c r="V27" s="62">
        <f>SUM(V28:V29)</f>
        <v>1205902</v>
      </c>
      <c r="W27" s="57">
        <f t="shared" si="4"/>
        <v>-64511</v>
      </c>
      <c r="X27" s="58">
        <f t="shared" si="5"/>
        <v>-5.0779549642517825</v>
      </c>
      <c r="Y27" s="62">
        <f>SUM(Y28:Y29)</f>
        <v>0</v>
      </c>
      <c r="Z27" s="62">
        <f t="shared" ref="Z27:AB27" si="27">SUM(Z28:Z29)</f>
        <v>0</v>
      </c>
      <c r="AA27" s="62">
        <f t="shared" si="27"/>
        <v>0</v>
      </c>
      <c r="AB27" s="62">
        <f t="shared" si="27"/>
        <v>0</v>
      </c>
      <c r="AC27" s="62">
        <f t="shared" ref="AC27" si="28">SUM(AC28:AC29)</f>
        <v>0</v>
      </c>
      <c r="AD27" s="57">
        <f t="shared" si="21"/>
        <v>0</v>
      </c>
      <c r="AE27" s="58" t="e">
        <f t="shared" si="22"/>
        <v>#DIV/0!</v>
      </c>
      <c r="AF27" s="63">
        <f>SUM(AF28:AF29)</f>
        <v>12872315</v>
      </c>
      <c r="AG27" s="63">
        <f>SUM(AG28:AG29)</f>
        <v>19031514</v>
      </c>
      <c r="AH27" s="63">
        <f>SUM(AH28:AH29)</f>
        <v>19177725</v>
      </c>
      <c r="AI27" s="63">
        <f>SUM(AI28:AI29)</f>
        <v>19243312</v>
      </c>
      <c r="AJ27" s="63">
        <f>SUM(AJ28:AJ29)</f>
        <v>19370175</v>
      </c>
      <c r="AK27" s="57">
        <f t="shared" si="8"/>
        <v>126863</v>
      </c>
      <c r="AL27" s="58">
        <f t="shared" si="9"/>
        <v>0.6592576163604269</v>
      </c>
      <c r="AM27" s="62">
        <f>SUM(AM28:AM29)</f>
        <v>52706</v>
      </c>
      <c r="AN27" s="62">
        <f>SUM(AN28:AN29)</f>
        <v>51946</v>
      </c>
      <c r="AO27" s="62">
        <f>SUM(AO28:AO29)</f>
        <v>55143</v>
      </c>
      <c r="AP27" s="62">
        <f>SUM(AP28:AP29)</f>
        <v>57049</v>
      </c>
      <c r="AQ27" s="62">
        <f>SUM(AQ28:AQ29)</f>
        <v>58752</v>
      </c>
      <c r="AR27" s="57">
        <f t="shared" si="10"/>
        <v>1703</v>
      </c>
      <c r="AS27" s="58">
        <f t="shared" si="11"/>
        <v>2.9851531139897283</v>
      </c>
      <c r="AT27" s="62">
        <f>SUM(AT28:AT29)</f>
        <v>0</v>
      </c>
      <c r="AU27" s="62">
        <f>SUM(AU28:AU29)</f>
        <v>0</v>
      </c>
      <c r="AV27" s="62">
        <f>SUM(AV28:AV29)</f>
        <v>0</v>
      </c>
      <c r="AW27" s="62">
        <f>SUM(AW28:AW29)</f>
        <v>0</v>
      </c>
      <c r="AX27" s="62">
        <f>SUM(AX28:AX29)</f>
        <v>0</v>
      </c>
      <c r="AY27" s="57">
        <f t="shared" si="12"/>
        <v>0</v>
      </c>
      <c r="AZ27" s="58" t="e">
        <f t="shared" si="13"/>
        <v>#DIV/0!</v>
      </c>
      <c r="BA27" s="62">
        <f t="shared" si="14"/>
        <v>23061105</v>
      </c>
      <c r="BB27" s="62">
        <f t="shared" si="15"/>
        <v>29912863</v>
      </c>
      <c r="BC27" s="62">
        <f t="shared" si="16"/>
        <v>30679168</v>
      </c>
      <c r="BD27" s="62">
        <f t="shared" si="17"/>
        <v>30976313</v>
      </c>
      <c r="BE27" s="62">
        <f t="shared" si="18"/>
        <v>30848460</v>
      </c>
      <c r="BF27" s="57">
        <f t="shared" si="19"/>
        <v>-127853</v>
      </c>
      <c r="BG27" s="58">
        <f t="shared" si="20"/>
        <v>-0.41274440892949393</v>
      </c>
      <c r="BI27" s="44"/>
      <c r="BJ27" s="44"/>
      <c r="BK27" s="44"/>
      <c r="BL27" s="44"/>
      <c r="BM27" s="44"/>
      <c r="BN27" s="44"/>
      <c r="BO27" s="44"/>
      <c r="BP27" s="44"/>
      <c r="BQ27" s="44"/>
      <c r="BR27" s="44"/>
    </row>
    <row r="28" spans="1:70" ht="10.5" customHeight="1" x14ac:dyDescent="0.15">
      <c r="A28" s="343"/>
      <c r="B28" s="53" t="s">
        <v>42</v>
      </c>
      <c r="C28" s="54"/>
      <c r="D28" s="55">
        <v>9161395</v>
      </c>
      <c r="E28" s="55">
        <v>9852110</v>
      </c>
      <c r="F28" s="55">
        <v>10270056</v>
      </c>
      <c r="G28" s="55">
        <v>10388439</v>
      </c>
      <c r="H28" s="55">
        <v>10194637</v>
      </c>
      <c r="I28" s="57">
        <f t="shared" si="0"/>
        <v>-193802</v>
      </c>
      <c r="J28" s="58">
        <f t="shared" si="1"/>
        <v>-1.8655545842835484</v>
      </c>
      <c r="K28" s="55">
        <v>6634</v>
      </c>
      <c r="L28" s="55">
        <v>6765</v>
      </c>
      <c r="M28" s="55">
        <v>6899</v>
      </c>
      <c r="N28" s="55">
        <v>7036</v>
      </c>
      <c r="O28" s="55">
        <v>7175</v>
      </c>
      <c r="P28" s="57">
        <f t="shared" si="2"/>
        <v>139</v>
      </c>
      <c r="Q28" s="58">
        <f t="shared" si="3"/>
        <v>1.9755542922114837</v>
      </c>
      <c r="R28" s="55">
        <v>964508</v>
      </c>
      <c r="S28" s="55">
        <v>956852</v>
      </c>
      <c r="T28" s="55">
        <v>1150939</v>
      </c>
      <c r="U28" s="71">
        <v>1270413</v>
      </c>
      <c r="V28" s="71">
        <v>1205902</v>
      </c>
      <c r="W28" s="57">
        <f t="shared" si="4"/>
        <v>-64511</v>
      </c>
      <c r="X28" s="58">
        <f t="shared" si="5"/>
        <v>-5.0779549642517825</v>
      </c>
      <c r="Y28" s="59">
        <v>0</v>
      </c>
      <c r="Z28" s="59"/>
      <c r="AA28" s="59"/>
      <c r="AB28" s="59"/>
      <c r="AC28" s="59"/>
      <c r="AD28" s="57">
        <f t="shared" si="21"/>
        <v>0</v>
      </c>
      <c r="AE28" s="58" t="e">
        <f t="shared" si="22"/>
        <v>#DIV/0!</v>
      </c>
      <c r="AF28" s="61">
        <v>10970996</v>
      </c>
      <c r="AG28" s="61">
        <v>16630828</v>
      </c>
      <c r="AH28" s="61">
        <v>16285128</v>
      </c>
      <c r="AI28" s="61">
        <v>16449350</v>
      </c>
      <c r="AJ28" s="61">
        <v>16426840</v>
      </c>
      <c r="AK28" s="57">
        <f t="shared" si="8"/>
        <v>-22510</v>
      </c>
      <c r="AL28" s="58">
        <f t="shared" si="9"/>
        <v>-0.13684431299717009</v>
      </c>
      <c r="AM28" s="59">
        <v>52706</v>
      </c>
      <c r="AN28" s="59">
        <v>51946</v>
      </c>
      <c r="AO28" s="59">
        <v>55143</v>
      </c>
      <c r="AP28" s="59">
        <v>57049</v>
      </c>
      <c r="AQ28" s="59">
        <v>58752</v>
      </c>
      <c r="AR28" s="57">
        <f t="shared" si="10"/>
        <v>1703</v>
      </c>
      <c r="AS28" s="58">
        <f t="shared" si="11"/>
        <v>2.9851531139897283</v>
      </c>
      <c r="AT28" s="59">
        <v>0</v>
      </c>
      <c r="AU28" s="59">
        <v>0</v>
      </c>
      <c r="AV28" s="59">
        <v>0</v>
      </c>
      <c r="AW28" s="59">
        <v>0</v>
      </c>
      <c r="AX28" s="59">
        <v>0</v>
      </c>
      <c r="AY28" s="57">
        <f t="shared" si="12"/>
        <v>0</v>
      </c>
      <c r="AZ28" s="58" t="e">
        <f t="shared" si="13"/>
        <v>#DIV/0!</v>
      </c>
      <c r="BA28" s="62">
        <f t="shared" si="14"/>
        <v>21156239</v>
      </c>
      <c r="BB28" s="62">
        <f t="shared" si="15"/>
        <v>27498501</v>
      </c>
      <c r="BC28" s="62">
        <f t="shared" si="16"/>
        <v>27768165</v>
      </c>
      <c r="BD28" s="62">
        <f t="shared" si="17"/>
        <v>28172287</v>
      </c>
      <c r="BE28" s="62">
        <f t="shared" si="18"/>
        <v>27893306</v>
      </c>
      <c r="BF28" s="57">
        <f t="shared" si="19"/>
        <v>-278981</v>
      </c>
      <c r="BG28" s="58">
        <f t="shared" si="20"/>
        <v>-0.99026749230547018</v>
      </c>
      <c r="BI28" s="44"/>
      <c r="BJ28" s="44"/>
      <c r="BK28" s="44"/>
      <c r="BL28" s="44"/>
      <c r="BM28" s="44"/>
      <c r="BN28" s="44"/>
      <c r="BO28" s="44"/>
      <c r="BP28" s="44"/>
      <c r="BQ28" s="44"/>
      <c r="BR28" s="44"/>
    </row>
    <row r="29" spans="1:70" ht="10.5" customHeight="1" x14ac:dyDescent="0.15">
      <c r="A29" s="343"/>
      <c r="B29" s="53" t="s">
        <v>43</v>
      </c>
      <c r="C29" s="54"/>
      <c r="D29" s="55">
        <v>3547</v>
      </c>
      <c r="E29" s="55">
        <v>13676</v>
      </c>
      <c r="F29" s="55">
        <v>18406</v>
      </c>
      <c r="G29" s="55">
        <v>10064</v>
      </c>
      <c r="H29" s="55">
        <v>11819</v>
      </c>
      <c r="I29" s="57">
        <f t="shared" si="0"/>
        <v>1755</v>
      </c>
      <c r="J29" s="58">
        <f t="shared" si="1"/>
        <v>17.43839427662957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7">
        <f t="shared" si="2"/>
        <v>0</v>
      </c>
      <c r="Q29" s="58" t="e">
        <f t="shared" si="3"/>
        <v>#DIV/0!</v>
      </c>
      <c r="R29" s="55">
        <v>0</v>
      </c>
      <c r="S29" s="55">
        <v>0</v>
      </c>
      <c r="T29" s="55">
        <v>0</v>
      </c>
      <c r="U29" s="71">
        <v>0</v>
      </c>
      <c r="V29" s="71">
        <v>0</v>
      </c>
      <c r="W29" s="57">
        <f t="shared" si="4"/>
        <v>0</v>
      </c>
      <c r="X29" s="58" t="e">
        <f t="shared" si="5"/>
        <v>#DIV/0!</v>
      </c>
      <c r="Y29" s="59">
        <v>0</v>
      </c>
      <c r="Z29" s="59"/>
      <c r="AA29" s="59"/>
      <c r="AB29" s="59"/>
      <c r="AC29" s="59"/>
      <c r="AD29" s="57">
        <f t="shared" si="21"/>
        <v>0</v>
      </c>
      <c r="AE29" s="58" t="e">
        <f t="shared" si="22"/>
        <v>#DIV/0!</v>
      </c>
      <c r="AF29" s="61">
        <v>1901319</v>
      </c>
      <c r="AG29" s="61">
        <v>2400686</v>
      </c>
      <c r="AH29" s="61">
        <v>2892597</v>
      </c>
      <c r="AI29" s="61">
        <v>2793962</v>
      </c>
      <c r="AJ29" s="61">
        <v>2943335</v>
      </c>
      <c r="AK29" s="57">
        <f t="shared" si="8"/>
        <v>149373</v>
      </c>
      <c r="AL29" s="58">
        <f t="shared" si="9"/>
        <v>5.3462788685028642</v>
      </c>
      <c r="AM29" s="59">
        <v>0</v>
      </c>
      <c r="AN29" s="59">
        <v>0</v>
      </c>
      <c r="AO29" s="59">
        <v>0</v>
      </c>
      <c r="AP29" s="59">
        <v>0</v>
      </c>
      <c r="AQ29" s="59">
        <v>0</v>
      </c>
      <c r="AR29" s="57">
        <f t="shared" si="10"/>
        <v>0</v>
      </c>
      <c r="AS29" s="58" t="e">
        <f t="shared" si="11"/>
        <v>#DIV/0!</v>
      </c>
      <c r="AT29" s="59">
        <v>0</v>
      </c>
      <c r="AU29" s="59">
        <v>0</v>
      </c>
      <c r="AV29" s="59">
        <v>0</v>
      </c>
      <c r="AW29" s="59">
        <v>0</v>
      </c>
      <c r="AX29" s="59">
        <v>0</v>
      </c>
      <c r="AY29" s="57">
        <f t="shared" si="12"/>
        <v>0</v>
      </c>
      <c r="AZ29" s="58" t="e">
        <f t="shared" si="13"/>
        <v>#DIV/0!</v>
      </c>
      <c r="BA29" s="62">
        <f t="shared" si="14"/>
        <v>1904866</v>
      </c>
      <c r="BB29" s="62">
        <f t="shared" si="15"/>
        <v>2414362</v>
      </c>
      <c r="BC29" s="62">
        <f t="shared" si="16"/>
        <v>2911003</v>
      </c>
      <c r="BD29" s="62">
        <f t="shared" si="17"/>
        <v>2804026</v>
      </c>
      <c r="BE29" s="62">
        <f t="shared" si="18"/>
        <v>2955154</v>
      </c>
      <c r="BF29" s="57">
        <f t="shared" si="19"/>
        <v>151128</v>
      </c>
      <c r="BG29" s="58">
        <f t="shared" si="20"/>
        <v>5.389678983005151</v>
      </c>
      <c r="BI29" s="44"/>
      <c r="BJ29" s="44"/>
      <c r="BK29" s="44"/>
      <c r="BL29" s="44"/>
      <c r="BM29" s="44"/>
      <c r="BN29" s="44"/>
      <c r="BO29" s="44"/>
      <c r="BP29" s="44"/>
      <c r="BQ29" s="44"/>
      <c r="BR29" s="44"/>
    </row>
    <row r="30" spans="1:70" ht="10.5" customHeight="1" x14ac:dyDescent="0.15">
      <c r="A30" s="343"/>
      <c r="B30" s="53" t="s">
        <v>66</v>
      </c>
      <c r="C30" s="54"/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7">
        <f t="shared" si="0"/>
        <v>0</v>
      </c>
      <c r="J30" s="58" t="e">
        <f t="shared" si="1"/>
        <v>#DIV/0!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7">
        <f t="shared" si="2"/>
        <v>0</v>
      </c>
      <c r="Q30" s="58" t="e">
        <f t="shared" si="3"/>
        <v>#DIV/0!</v>
      </c>
      <c r="R30" s="55">
        <v>0</v>
      </c>
      <c r="S30" s="55">
        <v>0</v>
      </c>
      <c r="T30" s="55">
        <v>0</v>
      </c>
      <c r="U30" s="71">
        <v>0</v>
      </c>
      <c r="V30" s="71">
        <v>0</v>
      </c>
      <c r="W30" s="57">
        <f t="shared" si="4"/>
        <v>0</v>
      </c>
      <c r="X30" s="58" t="e">
        <f t="shared" si="5"/>
        <v>#DIV/0!</v>
      </c>
      <c r="Y30" s="59">
        <v>0</v>
      </c>
      <c r="Z30" s="59"/>
      <c r="AA30" s="59"/>
      <c r="AB30" s="59"/>
      <c r="AC30" s="59"/>
      <c r="AD30" s="57">
        <f t="shared" si="21"/>
        <v>0</v>
      </c>
      <c r="AE30" s="58" t="e">
        <f t="shared" si="22"/>
        <v>#DIV/0!</v>
      </c>
      <c r="AF30" s="61">
        <v>0</v>
      </c>
      <c r="AG30" s="61">
        <v>50000</v>
      </c>
      <c r="AH30" s="61">
        <v>100000</v>
      </c>
      <c r="AI30" s="61">
        <v>0</v>
      </c>
      <c r="AJ30" s="61">
        <v>0</v>
      </c>
      <c r="AK30" s="57">
        <f t="shared" si="8"/>
        <v>0</v>
      </c>
      <c r="AL30" s="58" t="e">
        <f t="shared" si="9"/>
        <v>#DIV/0!</v>
      </c>
      <c r="AM30" s="59">
        <v>0</v>
      </c>
      <c r="AN30" s="59">
        <v>0</v>
      </c>
      <c r="AO30" s="59">
        <v>0</v>
      </c>
      <c r="AP30" s="59">
        <v>0</v>
      </c>
      <c r="AQ30" s="59">
        <v>0</v>
      </c>
      <c r="AR30" s="57">
        <f t="shared" si="10"/>
        <v>0</v>
      </c>
      <c r="AS30" s="58" t="e">
        <f t="shared" si="11"/>
        <v>#DIV/0!</v>
      </c>
      <c r="AT30" s="59">
        <v>0</v>
      </c>
      <c r="AU30" s="59">
        <v>0</v>
      </c>
      <c r="AV30" s="59">
        <v>0</v>
      </c>
      <c r="AW30" s="59">
        <v>0</v>
      </c>
      <c r="AX30" s="59">
        <v>0</v>
      </c>
      <c r="AY30" s="57">
        <f t="shared" si="12"/>
        <v>0</v>
      </c>
      <c r="AZ30" s="58" t="e">
        <f t="shared" si="13"/>
        <v>#DIV/0!</v>
      </c>
      <c r="BA30" s="62">
        <f t="shared" si="14"/>
        <v>0</v>
      </c>
      <c r="BB30" s="62">
        <f t="shared" si="15"/>
        <v>50000</v>
      </c>
      <c r="BC30" s="62">
        <f t="shared" si="16"/>
        <v>100000</v>
      </c>
      <c r="BD30" s="62">
        <f t="shared" si="17"/>
        <v>0</v>
      </c>
      <c r="BE30" s="62">
        <f t="shared" si="18"/>
        <v>0</v>
      </c>
      <c r="BF30" s="57">
        <f t="shared" si="19"/>
        <v>0</v>
      </c>
      <c r="BG30" s="58" t="e">
        <f t="shared" si="20"/>
        <v>#DIV/0!</v>
      </c>
      <c r="BI30" s="44"/>
      <c r="BJ30" s="44"/>
      <c r="BK30" s="44"/>
      <c r="BL30" s="44"/>
      <c r="BM30" s="44"/>
      <c r="BN30" s="44"/>
      <c r="BO30" s="44"/>
      <c r="BP30" s="44"/>
      <c r="BQ30" s="44"/>
      <c r="BR30" s="44"/>
    </row>
    <row r="31" spans="1:70" ht="10.5" customHeight="1" x14ac:dyDescent="0.15">
      <c r="A31" s="343"/>
      <c r="B31" s="53" t="s">
        <v>67</v>
      </c>
      <c r="C31" s="54"/>
      <c r="D31" s="55">
        <v>200000</v>
      </c>
      <c r="E31" s="55">
        <v>0</v>
      </c>
      <c r="F31" s="55">
        <v>0</v>
      </c>
      <c r="G31" s="55">
        <v>0</v>
      </c>
      <c r="H31" s="55">
        <v>0</v>
      </c>
      <c r="I31" s="57">
        <f t="shared" si="0"/>
        <v>0</v>
      </c>
      <c r="J31" s="58" t="e">
        <f t="shared" si="1"/>
        <v>#DIV/0!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7">
        <f t="shared" si="2"/>
        <v>0</v>
      </c>
      <c r="Q31" s="58" t="e">
        <f t="shared" si="3"/>
        <v>#DIV/0!</v>
      </c>
      <c r="R31" s="55">
        <v>0</v>
      </c>
      <c r="S31" s="55">
        <v>0</v>
      </c>
      <c r="T31" s="55">
        <v>0</v>
      </c>
      <c r="U31" s="71">
        <v>0</v>
      </c>
      <c r="V31" s="71">
        <v>0</v>
      </c>
      <c r="W31" s="57">
        <f t="shared" si="4"/>
        <v>0</v>
      </c>
      <c r="X31" s="58" t="e">
        <f t="shared" si="5"/>
        <v>#DIV/0!</v>
      </c>
      <c r="Y31" s="59">
        <v>0</v>
      </c>
      <c r="Z31" s="59"/>
      <c r="AA31" s="59"/>
      <c r="AB31" s="59"/>
      <c r="AC31" s="59"/>
      <c r="AD31" s="57">
        <f t="shared" si="21"/>
        <v>0</v>
      </c>
      <c r="AE31" s="58" t="e">
        <f t="shared" si="22"/>
        <v>#DIV/0!</v>
      </c>
      <c r="AF31" s="61">
        <v>0</v>
      </c>
      <c r="AG31" s="61">
        <v>100000</v>
      </c>
      <c r="AH31" s="61">
        <v>0</v>
      </c>
      <c r="AI31" s="61">
        <v>0</v>
      </c>
      <c r="AJ31" s="61">
        <v>0</v>
      </c>
      <c r="AK31" s="57">
        <f t="shared" si="8"/>
        <v>0</v>
      </c>
      <c r="AL31" s="58" t="e">
        <f t="shared" si="9"/>
        <v>#DIV/0!</v>
      </c>
      <c r="AM31" s="59">
        <v>0</v>
      </c>
      <c r="AN31" s="59">
        <v>0</v>
      </c>
      <c r="AO31" s="59">
        <v>0</v>
      </c>
      <c r="AP31" s="59">
        <v>0</v>
      </c>
      <c r="AQ31" s="59">
        <v>0</v>
      </c>
      <c r="AR31" s="57">
        <f t="shared" si="10"/>
        <v>0</v>
      </c>
      <c r="AS31" s="58" t="e">
        <f t="shared" si="11"/>
        <v>#DIV/0!</v>
      </c>
      <c r="AT31" s="59">
        <v>0</v>
      </c>
      <c r="AU31" s="59">
        <v>0</v>
      </c>
      <c r="AV31" s="59">
        <v>0</v>
      </c>
      <c r="AW31" s="59">
        <v>0</v>
      </c>
      <c r="AX31" s="59">
        <v>0</v>
      </c>
      <c r="AY31" s="57">
        <f t="shared" si="12"/>
        <v>0</v>
      </c>
      <c r="AZ31" s="58" t="e">
        <f t="shared" si="13"/>
        <v>#DIV/0!</v>
      </c>
      <c r="BA31" s="62">
        <f t="shared" si="14"/>
        <v>200000</v>
      </c>
      <c r="BB31" s="62">
        <f t="shared" si="15"/>
        <v>100000</v>
      </c>
      <c r="BC31" s="62">
        <f t="shared" si="16"/>
        <v>0</v>
      </c>
      <c r="BD31" s="62">
        <f t="shared" si="17"/>
        <v>0</v>
      </c>
      <c r="BE31" s="62">
        <f t="shared" si="18"/>
        <v>0</v>
      </c>
      <c r="BF31" s="57">
        <f t="shared" si="19"/>
        <v>0</v>
      </c>
      <c r="BG31" s="58" t="e">
        <f t="shared" si="20"/>
        <v>#DIV/0!</v>
      </c>
      <c r="BI31" s="44"/>
      <c r="BJ31" s="44"/>
      <c r="BK31" s="44"/>
      <c r="BL31" s="44"/>
      <c r="BM31" s="44"/>
      <c r="BN31" s="44"/>
      <c r="BO31" s="44"/>
      <c r="BP31" s="44"/>
      <c r="BQ31" s="44"/>
      <c r="BR31" s="44"/>
    </row>
    <row r="32" spans="1:70" ht="10.5" customHeight="1" x14ac:dyDescent="0.15">
      <c r="A32" s="343"/>
      <c r="B32" s="53" t="s">
        <v>68</v>
      </c>
      <c r="C32" s="54"/>
      <c r="D32" s="55">
        <v>1048092</v>
      </c>
      <c r="E32" s="55">
        <v>858040</v>
      </c>
      <c r="F32" s="55">
        <v>805750</v>
      </c>
      <c r="G32" s="55">
        <v>821947</v>
      </c>
      <c r="H32" s="55">
        <v>803268</v>
      </c>
      <c r="I32" s="57">
        <f t="shared" si="0"/>
        <v>-18679</v>
      </c>
      <c r="J32" s="58">
        <f t="shared" si="1"/>
        <v>-2.2725309539422858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7">
        <f t="shared" si="2"/>
        <v>0</v>
      </c>
      <c r="Q32" s="58" t="e">
        <f t="shared" si="3"/>
        <v>#DIV/0!</v>
      </c>
      <c r="R32" s="55">
        <v>14400</v>
      </c>
      <c r="S32" s="55">
        <v>11016</v>
      </c>
      <c r="T32" s="55">
        <v>29232</v>
      </c>
      <c r="U32" s="71">
        <v>25884</v>
      </c>
      <c r="V32" s="71">
        <v>124464</v>
      </c>
      <c r="W32" s="57">
        <f t="shared" si="4"/>
        <v>98580</v>
      </c>
      <c r="X32" s="58">
        <f t="shared" si="5"/>
        <v>380.85303662494204</v>
      </c>
      <c r="Y32" s="59">
        <v>0</v>
      </c>
      <c r="Z32" s="59"/>
      <c r="AA32" s="59"/>
      <c r="AB32" s="59"/>
      <c r="AC32" s="59"/>
      <c r="AD32" s="57">
        <f t="shared" si="21"/>
        <v>0</v>
      </c>
      <c r="AE32" s="58" t="e">
        <f t="shared" si="22"/>
        <v>#DIV/0!</v>
      </c>
      <c r="AF32" s="61">
        <v>60377</v>
      </c>
      <c r="AG32" s="61">
        <v>15258</v>
      </c>
      <c r="AH32" s="61">
        <v>158222</v>
      </c>
      <c r="AI32" s="61">
        <v>72520</v>
      </c>
      <c r="AJ32" s="61">
        <v>11193</v>
      </c>
      <c r="AK32" s="57">
        <f t="shared" si="8"/>
        <v>-61327</v>
      </c>
      <c r="AL32" s="58">
        <f t="shared" si="9"/>
        <v>-84.565637065637063</v>
      </c>
      <c r="AM32" s="59">
        <v>0</v>
      </c>
      <c r="AN32" s="59">
        <v>0</v>
      </c>
      <c r="AO32" s="59">
        <v>0</v>
      </c>
      <c r="AP32" s="59">
        <v>0</v>
      </c>
      <c r="AQ32" s="59">
        <v>0</v>
      </c>
      <c r="AR32" s="57">
        <f t="shared" si="10"/>
        <v>0</v>
      </c>
      <c r="AS32" s="58" t="e">
        <f t="shared" si="11"/>
        <v>#DIV/0!</v>
      </c>
      <c r="AT32" s="59">
        <v>0</v>
      </c>
      <c r="AU32" s="59">
        <v>0</v>
      </c>
      <c r="AV32" s="59">
        <v>0</v>
      </c>
      <c r="AW32" s="59">
        <v>0</v>
      </c>
      <c r="AX32" s="59">
        <v>0</v>
      </c>
      <c r="AY32" s="57">
        <f t="shared" si="12"/>
        <v>0</v>
      </c>
      <c r="AZ32" s="58" t="e">
        <f t="shared" si="13"/>
        <v>#DIV/0!</v>
      </c>
      <c r="BA32" s="62">
        <f t="shared" si="14"/>
        <v>1122869</v>
      </c>
      <c r="BB32" s="62">
        <f t="shared" si="15"/>
        <v>884314</v>
      </c>
      <c r="BC32" s="62">
        <f t="shared" si="16"/>
        <v>993204</v>
      </c>
      <c r="BD32" s="62">
        <f t="shared" si="17"/>
        <v>920351</v>
      </c>
      <c r="BE32" s="62">
        <f t="shared" si="18"/>
        <v>938925</v>
      </c>
      <c r="BF32" s="57">
        <f t="shared" si="19"/>
        <v>18574</v>
      </c>
      <c r="BG32" s="58">
        <f t="shared" si="20"/>
        <v>2.0181430780213199</v>
      </c>
      <c r="BI32" s="44"/>
      <c r="BJ32" s="44"/>
      <c r="BK32" s="44"/>
      <c r="BL32" s="44"/>
      <c r="BM32" s="44"/>
      <c r="BN32" s="44"/>
      <c r="BO32" s="44"/>
      <c r="BP32" s="44"/>
      <c r="BQ32" s="44"/>
      <c r="BR32" s="44"/>
    </row>
    <row r="33" spans="1:70" ht="10.5" customHeight="1" x14ac:dyDescent="0.15">
      <c r="A33" s="344"/>
      <c r="B33" s="78" t="s">
        <v>69</v>
      </c>
      <c r="C33" s="37" t="s">
        <v>70</v>
      </c>
      <c r="D33" s="79">
        <f>SUM(D30:D32,D27,D24)</f>
        <v>29195431</v>
      </c>
      <c r="E33" s="79">
        <f>SUM(E30:E32,E27,E24)</f>
        <v>29205755</v>
      </c>
      <c r="F33" s="79">
        <f>SUM(F30:F32,F27,F24)</f>
        <v>28512109</v>
      </c>
      <c r="G33" s="79">
        <f>SUM(G30:G32,G27,G24)</f>
        <v>29041028</v>
      </c>
      <c r="H33" s="79">
        <f>SUM(H30:H32,H27,H24)</f>
        <v>27784858</v>
      </c>
      <c r="I33" s="68">
        <f t="shared" si="0"/>
        <v>-1256170</v>
      </c>
      <c r="J33" s="69">
        <f t="shared" si="1"/>
        <v>-4.3255011496149516</v>
      </c>
      <c r="K33" s="79">
        <f>SUM(K30:K32,K27,K24)</f>
        <v>6634</v>
      </c>
      <c r="L33" s="79">
        <f>SUM(L30:L32,L27,L24)</f>
        <v>6765</v>
      </c>
      <c r="M33" s="79">
        <f>SUM(M30:M32,M27,M24)</f>
        <v>6899</v>
      </c>
      <c r="N33" s="79">
        <f>SUM(N30:N32,N27,N24)</f>
        <v>7036</v>
      </c>
      <c r="O33" s="79">
        <f>SUM(O30:O32,O27,O24)</f>
        <v>7175</v>
      </c>
      <c r="P33" s="68">
        <f t="shared" si="2"/>
        <v>139</v>
      </c>
      <c r="Q33" s="69">
        <f t="shared" si="3"/>
        <v>1.9755542922114837</v>
      </c>
      <c r="R33" s="79">
        <f>SUM(R30:R32,R27,R24)</f>
        <v>4869903</v>
      </c>
      <c r="S33" s="79">
        <f>SUM(S30:S32,S27,S24)</f>
        <v>2146723</v>
      </c>
      <c r="T33" s="79">
        <f>SUM(T30:T32,T27,T24)</f>
        <v>1557132</v>
      </c>
      <c r="U33" s="79">
        <f>SUM(U30:U32,U27,U24)</f>
        <v>2036343</v>
      </c>
      <c r="V33" s="79">
        <f>SUM(V30:V32,V27,V24)</f>
        <v>1911702</v>
      </c>
      <c r="W33" s="68">
        <f t="shared" si="4"/>
        <v>-124641</v>
      </c>
      <c r="X33" s="69">
        <f t="shared" si="5"/>
        <v>-6.1208254208647563</v>
      </c>
      <c r="Y33" s="79">
        <f>SUM(Y30:Y32,Y27,Y24)</f>
        <v>1083</v>
      </c>
      <c r="Z33" s="79">
        <f t="shared" ref="Z33:AB33" si="29">SUM(Z30:Z32,Z27,Z24)</f>
        <v>0</v>
      </c>
      <c r="AA33" s="79">
        <f t="shared" si="29"/>
        <v>0</v>
      </c>
      <c r="AB33" s="79">
        <f t="shared" si="29"/>
        <v>0</v>
      </c>
      <c r="AC33" s="79">
        <f t="shared" ref="AC33" si="30">SUM(AC30:AC32,AC27,AC24)</f>
        <v>0</v>
      </c>
      <c r="AD33" s="68">
        <f t="shared" si="21"/>
        <v>0</v>
      </c>
      <c r="AE33" s="69" t="e">
        <f t="shared" si="22"/>
        <v>#DIV/0!</v>
      </c>
      <c r="AF33" s="80">
        <f>SUM(AF30:AF32,AF27,AF24)</f>
        <v>22350284</v>
      </c>
      <c r="AG33" s="80">
        <f>SUM(AG30:AG32,AG27,AG24)</f>
        <v>32890394</v>
      </c>
      <c r="AH33" s="80">
        <f>SUM(AH30:AH32,AH27,AH24)</f>
        <v>31522905</v>
      </c>
      <c r="AI33" s="80">
        <f>SUM(AI30:AI32,AI27,AI24)</f>
        <v>31427166</v>
      </c>
      <c r="AJ33" s="80">
        <f>SUM(AJ30:AJ32,AJ27,AJ24)</f>
        <v>32340188</v>
      </c>
      <c r="AK33" s="68">
        <f t="shared" si="8"/>
        <v>913022</v>
      </c>
      <c r="AL33" s="69">
        <f t="shared" si="9"/>
        <v>2.9051999152580286</v>
      </c>
      <c r="AM33" s="79">
        <f>SUM(AM30:AM32,AM27,AM24)</f>
        <v>81913</v>
      </c>
      <c r="AN33" s="79">
        <f>SUM(AN30:AN32,AN27,AN24)</f>
        <v>68193</v>
      </c>
      <c r="AO33" s="79">
        <f>SUM(AO30:AO32,AO27,AO24)</f>
        <v>64533</v>
      </c>
      <c r="AP33" s="79">
        <f>SUM(AP30:AP32,AP27,AP24)</f>
        <v>80664</v>
      </c>
      <c r="AQ33" s="79">
        <f>SUM(AQ30:AQ32,AQ27,AQ24)</f>
        <v>76435</v>
      </c>
      <c r="AR33" s="68">
        <f t="shared" si="10"/>
        <v>-4229</v>
      </c>
      <c r="AS33" s="69">
        <f t="shared" si="11"/>
        <v>-5.2427352970346126</v>
      </c>
      <c r="AT33" s="79">
        <f>SUM(AT30:AT32,AT27,AT24)</f>
        <v>3512</v>
      </c>
      <c r="AU33" s="79">
        <f>SUM(AU30:AU32,AU27,AU24)</f>
        <v>2056</v>
      </c>
      <c r="AV33" s="79">
        <f>SUM(AV30:AV32,AV27,AV24)</f>
        <v>1282</v>
      </c>
      <c r="AW33" s="79">
        <f>SUM(AW30:AW32,AW27,AW24)</f>
        <v>1496</v>
      </c>
      <c r="AX33" s="79">
        <f>SUM(AX30:AX32,AX27,AX24)</f>
        <v>1296</v>
      </c>
      <c r="AY33" s="68">
        <f t="shared" si="12"/>
        <v>-200</v>
      </c>
      <c r="AZ33" s="69">
        <f t="shared" si="13"/>
        <v>-13.368983957219251</v>
      </c>
      <c r="BA33" s="79">
        <f t="shared" si="14"/>
        <v>56508760</v>
      </c>
      <c r="BB33" s="79">
        <f t="shared" si="15"/>
        <v>64319886</v>
      </c>
      <c r="BC33" s="79">
        <f t="shared" si="16"/>
        <v>61664860</v>
      </c>
      <c r="BD33" s="79">
        <f t="shared" si="17"/>
        <v>62593733</v>
      </c>
      <c r="BE33" s="79">
        <f t="shared" si="18"/>
        <v>62121654</v>
      </c>
      <c r="BF33" s="68">
        <f t="shared" si="19"/>
        <v>-472079</v>
      </c>
      <c r="BG33" s="69">
        <f t="shared" si="20"/>
        <v>-0.75419531217286562</v>
      </c>
      <c r="BI33" s="44"/>
      <c r="BJ33" s="44"/>
      <c r="BK33" s="44"/>
      <c r="BL33" s="44"/>
      <c r="BM33" s="44"/>
      <c r="BN33" s="44"/>
      <c r="BO33" s="44"/>
      <c r="BP33" s="44"/>
      <c r="BQ33" s="44"/>
      <c r="BR33" s="44"/>
    </row>
    <row r="34" spans="1:70" ht="10.5" customHeight="1" x14ac:dyDescent="0.15">
      <c r="A34" s="81"/>
      <c r="B34" s="82" t="s">
        <v>71</v>
      </c>
      <c r="C34" s="83"/>
      <c r="D34" s="86">
        <v>27662</v>
      </c>
      <c r="E34" s="86"/>
      <c r="F34" s="86">
        <v>0</v>
      </c>
      <c r="G34" s="86">
        <v>0</v>
      </c>
      <c r="H34" s="86">
        <v>0</v>
      </c>
      <c r="I34" s="49">
        <f t="shared" si="0"/>
        <v>0</v>
      </c>
      <c r="J34" s="50" t="e">
        <f t="shared" si="1"/>
        <v>#DIV/0!</v>
      </c>
      <c r="K34" s="84"/>
      <c r="L34" s="84"/>
      <c r="M34" s="84"/>
      <c r="N34" s="84"/>
      <c r="O34" s="84"/>
      <c r="P34" s="49">
        <f t="shared" si="2"/>
        <v>0</v>
      </c>
      <c r="Q34" s="50" t="e">
        <f t="shared" si="3"/>
        <v>#DIV/0!</v>
      </c>
      <c r="R34" s="84">
        <v>0</v>
      </c>
      <c r="S34" s="84">
        <v>0</v>
      </c>
      <c r="T34" s="84">
        <v>0</v>
      </c>
      <c r="U34" s="84">
        <v>0</v>
      </c>
      <c r="V34" s="84">
        <v>0</v>
      </c>
      <c r="W34" s="49">
        <f t="shared" si="4"/>
        <v>0</v>
      </c>
      <c r="X34" s="50" t="e">
        <f t="shared" si="5"/>
        <v>#DIV/0!</v>
      </c>
      <c r="Y34" s="87">
        <v>0</v>
      </c>
      <c r="Z34" s="87"/>
      <c r="AA34" s="87"/>
      <c r="AB34" s="87"/>
      <c r="AC34" s="87"/>
      <c r="AD34" s="49">
        <f t="shared" si="21"/>
        <v>0</v>
      </c>
      <c r="AE34" s="50" t="e">
        <f t="shared" si="22"/>
        <v>#DIV/0!</v>
      </c>
      <c r="AF34" s="88">
        <v>44923</v>
      </c>
      <c r="AG34" s="88">
        <v>0</v>
      </c>
      <c r="AH34" s="88">
        <v>51038</v>
      </c>
      <c r="AI34" s="88">
        <v>0</v>
      </c>
      <c r="AJ34" s="88">
        <v>0</v>
      </c>
      <c r="AK34" s="49">
        <f t="shared" si="8"/>
        <v>0</v>
      </c>
      <c r="AL34" s="50" t="e">
        <f t="shared" si="9"/>
        <v>#DIV/0!</v>
      </c>
      <c r="AM34" s="87"/>
      <c r="AN34" s="87"/>
      <c r="AO34" s="87"/>
      <c r="AP34" s="87"/>
      <c r="AQ34" s="87"/>
      <c r="AR34" s="49">
        <f t="shared" si="10"/>
        <v>0</v>
      </c>
      <c r="AS34" s="50" t="e">
        <f t="shared" si="11"/>
        <v>#DIV/0!</v>
      </c>
      <c r="AT34" s="87"/>
      <c r="AU34" s="87"/>
      <c r="AV34" s="87"/>
      <c r="AW34" s="87"/>
      <c r="AX34" s="87"/>
      <c r="AY34" s="49">
        <f t="shared" si="12"/>
        <v>0</v>
      </c>
      <c r="AZ34" s="50" t="e">
        <f t="shared" si="13"/>
        <v>#DIV/0!</v>
      </c>
      <c r="BA34" s="47">
        <f t="shared" si="14"/>
        <v>72585</v>
      </c>
      <c r="BB34" s="47">
        <f t="shared" si="15"/>
        <v>0</v>
      </c>
      <c r="BC34" s="47">
        <f t="shared" si="16"/>
        <v>51038</v>
      </c>
      <c r="BD34" s="47">
        <f t="shared" si="17"/>
        <v>0</v>
      </c>
      <c r="BE34" s="47">
        <f t="shared" si="18"/>
        <v>0</v>
      </c>
      <c r="BF34" s="49">
        <f t="shared" si="19"/>
        <v>0</v>
      </c>
      <c r="BG34" s="50" t="e">
        <f t="shared" si="20"/>
        <v>#DIV/0!</v>
      </c>
      <c r="BI34" s="44"/>
      <c r="BJ34" s="44"/>
      <c r="BK34" s="44"/>
      <c r="BL34" s="44"/>
      <c r="BM34" s="44"/>
      <c r="BN34" s="44"/>
      <c r="BO34" s="44"/>
      <c r="BP34" s="44"/>
      <c r="BQ34" s="44"/>
      <c r="BR34" s="44"/>
    </row>
    <row r="35" spans="1:70" ht="10.5" customHeight="1" x14ac:dyDescent="0.15">
      <c r="A35" s="89"/>
      <c r="B35" s="90" t="s">
        <v>72</v>
      </c>
      <c r="C35" s="91" t="s">
        <v>73</v>
      </c>
      <c r="D35" s="66">
        <f>-(D23-D33)+D34</f>
        <v>16189722</v>
      </c>
      <c r="E35" s="66">
        <f>-(E23-E33)+E34</f>
        <v>15301333</v>
      </c>
      <c r="F35" s="66">
        <f>-(F23-F33)+F34</f>
        <v>16690586</v>
      </c>
      <c r="G35" s="66">
        <f>-(G23-G33)+G34</f>
        <v>17817694</v>
      </c>
      <c r="H35" s="66">
        <f>-(H23-H33)+H34</f>
        <v>16808192</v>
      </c>
      <c r="I35" s="68">
        <f t="shared" si="0"/>
        <v>-1009502</v>
      </c>
      <c r="J35" s="69">
        <f t="shared" si="1"/>
        <v>-5.6657275627250074</v>
      </c>
      <c r="K35" s="66">
        <f>-(K23-K33)</f>
        <v>6634</v>
      </c>
      <c r="L35" s="66">
        <f>-(L23-L33)</f>
        <v>6765</v>
      </c>
      <c r="M35" s="66">
        <f>-(M23-M33)</f>
        <v>6899</v>
      </c>
      <c r="N35" s="66">
        <f>-(N23-N33)</f>
        <v>7036</v>
      </c>
      <c r="O35" s="66">
        <f>-(O23-O33)</f>
        <v>7175</v>
      </c>
      <c r="P35" s="68">
        <f t="shared" si="2"/>
        <v>139</v>
      </c>
      <c r="Q35" s="69">
        <f t="shared" si="3"/>
        <v>1.9755542922114837</v>
      </c>
      <c r="R35" s="66">
        <f>-(R23-R33)</f>
        <v>261272</v>
      </c>
      <c r="S35" s="66">
        <f>-(S23-S33)</f>
        <v>347918</v>
      </c>
      <c r="T35" s="66">
        <f>-(T23-T33)</f>
        <v>407418</v>
      </c>
      <c r="U35" s="66">
        <f>-(U23-U33)</f>
        <v>420592</v>
      </c>
      <c r="V35" s="66">
        <f>-(V23-V33)</f>
        <v>417467</v>
      </c>
      <c r="W35" s="68">
        <f t="shared" si="4"/>
        <v>-3125</v>
      </c>
      <c r="X35" s="69">
        <f t="shared" si="5"/>
        <v>-0.74300034237455781</v>
      </c>
      <c r="Y35" s="66">
        <f>-(Y23-Y33)</f>
        <v>1083</v>
      </c>
      <c r="Z35" s="66">
        <f t="shared" ref="Z35:AB35" si="31">-(Z23-Z33)</f>
        <v>0</v>
      </c>
      <c r="AA35" s="66">
        <f t="shared" si="31"/>
        <v>0</v>
      </c>
      <c r="AB35" s="66">
        <f t="shared" si="31"/>
        <v>0</v>
      </c>
      <c r="AC35" s="66">
        <f t="shared" ref="AC35" si="32">-(AC23-AC33)</f>
        <v>0</v>
      </c>
      <c r="AD35" s="68">
        <f t="shared" si="21"/>
        <v>0</v>
      </c>
      <c r="AE35" s="69" t="e">
        <f t="shared" si="22"/>
        <v>#DIV/0!</v>
      </c>
      <c r="AF35" s="70">
        <v>9100402</v>
      </c>
      <c r="AG35" s="66">
        <f>-(AG23-AG33)</f>
        <v>11732722</v>
      </c>
      <c r="AH35" s="66">
        <v>11566761</v>
      </c>
      <c r="AI35" s="66">
        <f>-(AI23-AI33)</f>
        <v>11880888</v>
      </c>
      <c r="AJ35" s="66">
        <f>-(AJ23-AJ33)</f>
        <v>12136005</v>
      </c>
      <c r="AK35" s="68">
        <f t="shared" si="8"/>
        <v>255117</v>
      </c>
      <c r="AL35" s="69">
        <f t="shared" si="9"/>
        <v>2.1472889905199004</v>
      </c>
      <c r="AM35" s="92">
        <f>-(AM23-AM33)</f>
        <v>68832</v>
      </c>
      <c r="AN35" s="92">
        <f>-(AN23-AN33)</f>
        <v>59195</v>
      </c>
      <c r="AO35" s="92">
        <f>-(AO23-AO33)</f>
        <v>61533</v>
      </c>
      <c r="AP35" s="92">
        <f>-(AP23-AP33)</f>
        <v>75464</v>
      </c>
      <c r="AQ35" s="92">
        <f>-(AQ23-AQ33)</f>
        <v>72735</v>
      </c>
      <c r="AR35" s="68">
        <f t="shared" si="10"/>
        <v>-2729</v>
      </c>
      <c r="AS35" s="69">
        <f t="shared" si="11"/>
        <v>-3.6162938619739209</v>
      </c>
      <c r="AT35" s="92">
        <f>-(AT23-AT33)</f>
        <v>3512</v>
      </c>
      <c r="AU35" s="92">
        <f>-(AU23-AU33)</f>
        <v>2056</v>
      </c>
      <c r="AV35" s="92">
        <f>-(AV23-AV33)</f>
        <v>1282</v>
      </c>
      <c r="AW35" s="92">
        <f>-(AW23-AW33)</f>
        <v>1496</v>
      </c>
      <c r="AX35" s="92">
        <f>-(AX23-AX33)</f>
        <v>1296</v>
      </c>
      <c r="AY35" s="68">
        <f t="shared" si="12"/>
        <v>-200</v>
      </c>
      <c r="AZ35" s="69">
        <f t="shared" si="13"/>
        <v>-13.368983957219251</v>
      </c>
      <c r="BA35" s="66">
        <f t="shared" si="14"/>
        <v>25631457</v>
      </c>
      <c r="BB35" s="66">
        <f t="shared" si="15"/>
        <v>27449989</v>
      </c>
      <c r="BC35" s="66">
        <f t="shared" si="16"/>
        <v>28734479</v>
      </c>
      <c r="BD35" s="66">
        <f t="shared" si="17"/>
        <v>30203170</v>
      </c>
      <c r="BE35" s="66">
        <f t="shared" si="18"/>
        <v>29442870</v>
      </c>
      <c r="BF35" s="68">
        <f t="shared" si="19"/>
        <v>-760300</v>
      </c>
      <c r="BG35" s="69">
        <f t="shared" si="20"/>
        <v>-2.5172854372570828</v>
      </c>
      <c r="BI35" s="44"/>
      <c r="BJ35" s="44"/>
      <c r="BK35" s="44"/>
      <c r="BL35" s="44"/>
      <c r="BM35" s="44"/>
      <c r="BN35" s="44"/>
      <c r="BO35" s="44"/>
      <c r="BP35" s="44"/>
      <c r="BQ35" s="44"/>
      <c r="BR35" s="44"/>
    </row>
    <row r="36" spans="1:70" ht="10.5" customHeight="1" x14ac:dyDescent="0.15">
      <c r="A36" s="342" t="s">
        <v>74</v>
      </c>
      <c r="B36" s="45" t="s">
        <v>75</v>
      </c>
      <c r="C36" s="46"/>
      <c r="D36" s="71">
        <v>8530399</v>
      </c>
      <c r="E36" s="71">
        <v>6219593</v>
      </c>
      <c r="F36" s="71">
        <v>6909858</v>
      </c>
      <c r="G36" s="71">
        <v>6955106</v>
      </c>
      <c r="H36" s="71">
        <v>6105792</v>
      </c>
      <c r="I36" s="49">
        <f t="shared" si="0"/>
        <v>-849314</v>
      </c>
      <c r="J36" s="50">
        <f t="shared" si="1"/>
        <v>-12.211373917234331</v>
      </c>
      <c r="K36" s="71">
        <v>0</v>
      </c>
      <c r="L36" s="71">
        <v>0</v>
      </c>
      <c r="M36" s="71">
        <v>3872</v>
      </c>
      <c r="N36" s="71">
        <v>5267</v>
      </c>
      <c r="O36" s="71">
        <v>6523</v>
      </c>
      <c r="P36" s="49">
        <f t="shared" si="2"/>
        <v>1256</v>
      </c>
      <c r="Q36" s="50">
        <f t="shared" si="3"/>
        <v>23.846591987848871</v>
      </c>
      <c r="R36" s="71">
        <v>229885</v>
      </c>
      <c r="S36" s="71">
        <v>253850</v>
      </c>
      <c r="T36" s="71">
        <v>273068</v>
      </c>
      <c r="U36" s="71">
        <v>395104</v>
      </c>
      <c r="V36" s="71">
        <v>381598</v>
      </c>
      <c r="W36" s="49">
        <f t="shared" si="4"/>
        <v>-13506</v>
      </c>
      <c r="X36" s="50">
        <f t="shared" si="5"/>
        <v>-3.4183404875678303</v>
      </c>
      <c r="Y36" s="73">
        <v>1083</v>
      </c>
      <c r="Z36" s="73"/>
      <c r="AA36" s="73"/>
      <c r="AB36" s="73"/>
      <c r="AC36" s="73"/>
      <c r="AD36" s="49">
        <f t="shared" si="21"/>
        <v>0</v>
      </c>
      <c r="AE36" s="50" t="e">
        <f t="shared" si="22"/>
        <v>#DIV/0!</v>
      </c>
      <c r="AF36" s="76">
        <v>2128244</v>
      </c>
      <c r="AG36" s="76">
        <v>2616666</v>
      </c>
      <c r="AH36" s="76">
        <v>2889910</v>
      </c>
      <c r="AI36" s="76">
        <v>3385987</v>
      </c>
      <c r="AJ36" s="76">
        <v>4702391</v>
      </c>
      <c r="AK36" s="49">
        <f t="shared" si="8"/>
        <v>1316404</v>
      </c>
      <c r="AL36" s="50">
        <f t="shared" si="9"/>
        <v>38.877999236264046</v>
      </c>
      <c r="AM36" s="73">
        <v>1940</v>
      </c>
      <c r="AN36" s="73">
        <v>702</v>
      </c>
      <c r="AO36" s="73">
        <v>710</v>
      </c>
      <c r="AP36" s="73">
        <v>617</v>
      </c>
      <c r="AQ36" s="73">
        <v>327</v>
      </c>
      <c r="AR36" s="49">
        <f t="shared" si="10"/>
        <v>-290</v>
      </c>
      <c r="AS36" s="50">
        <f t="shared" si="11"/>
        <v>-47.001620745542951</v>
      </c>
      <c r="AT36" s="73">
        <v>0</v>
      </c>
      <c r="AU36" s="73">
        <v>0</v>
      </c>
      <c r="AV36" s="73">
        <v>0</v>
      </c>
      <c r="AW36" s="73">
        <v>0</v>
      </c>
      <c r="AX36" s="73">
        <v>0</v>
      </c>
      <c r="AY36" s="49">
        <f t="shared" si="12"/>
        <v>0</v>
      </c>
      <c r="AZ36" s="50" t="e">
        <f t="shared" si="13"/>
        <v>#DIV/0!</v>
      </c>
      <c r="BA36" s="77">
        <f t="shared" si="14"/>
        <v>10891551</v>
      </c>
      <c r="BB36" s="77">
        <f t="shared" si="15"/>
        <v>9090811</v>
      </c>
      <c r="BC36" s="77">
        <f t="shared" si="16"/>
        <v>10077418</v>
      </c>
      <c r="BD36" s="77">
        <f t="shared" si="17"/>
        <v>10742081</v>
      </c>
      <c r="BE36" s="77">
        <f t="shared" si="18"/>
        <v>11196631</v>
      </c>
      <c r="BF36" s="49">
        <f t="shared" si="19"/>
        <v>454550</v>
      </c>
      <c r="BG36" s="50">
        <f t="shared" si="20"/>
        <v>4.2314892244808062</v>
      </c>
      <c r="BI36" s="44"/>
      <c r="BJ36" s="44"/>
      <c r="BK36" s="44"/>
      <c r="BL36" s="44"/>
      <c r="BM36" s="44"/>
      <c r="BN36" s="44"/>
      <c r="BO36" s="44"/>
      <c r="BP36" s="44"/>
      <c r="BQ36" s="44"/>
      <c r="BR36" s="44"/>
    </row>
    <row r="37" spans="1:70" ht="10.5" customHeight="1" x14ac:dyDescent="0.15">
      <c r="A37" s="343"/>
      <c r="B37" s="53" t="s">
        <v>76</v>
      </c>
      <c r="C37" s="54"/>
      <c r="D37" s="55">
        <v>3851957</v>
      </c>
      <c r="E37" s="55">
        <v>4922945</v>
      </c>
      <c r="F37" s="55">
        <v>5311649</v>
      </c>
      <c r="G37" s="55">
        <v>4881187</v>
      </c>
      <c r="H37" s="55">
        <v>4926645</v>
      </c>
      <c r="I37" s="57">
        <f t="shared" si="0"/>
        <v>45458</v>
      </c>
      <c r="J37" s="58">
        <f t="shared" si="1"/>
        <v>0.93128986863236329</v>
      </c>
      <c r="K37" s="55">
        <v>6634</v>
      </c>
      <c r="L37" s="55">
        <v>6634</v>
      </c>
      <c r="M37" s="55">
        <v>3027</v>
      </c>
      <c r="N37" s="55">
        <v>1769</v>
      </c>
      <c r="O37" s="55">
        <v>652</v>
      </c>
      <c r="P37" s="57">
        <f t="shared" si="2"/>
        <v>-1117</v>
      </c>
      <c r="Q37" s="58">
        <f t="shared" si="3"/>
        <v>-63.143018654607118</v>
      </c>
      <c r="R37" s="55">
        <v>26048</v>
      </c>
      <c r="S37" s="55">
        <v>35692</v>
      </c>
      <c r="T37" s="55">
        <v>0</v>
      </c>
      <c r="U37" s="71">
        <v>0</v>
      </c>
      <c r="V37" s="71">
        <v>0</v>
      </c>
      <c r="W37" s="57">
        <f t="shared" si="4"/>
        <v>0</v>
      </c>
      <c r="X37" s="58" t="e">
        <f t="shared" si="5"/>
        <v>#DIV/0!</v>
      </c>
      <c r="Y37" s="59">
        <v>0</v>
      </c>
      <c r="Z37" s="59"/>
      <c r="AA37" s="59"/>
      <c r="AB37" s="59"/>
      <c r="AC37" s="59"/>
      <c r="AD37" s="57">
        <f t="shared" si="21"/>
        <v>0</v>
      </c>
      <c r="AE37" s="58" t="e">
        <f t="shared" si="22"/>
        <v>#DIV/0!</v>
      </c>
      <c r="AF37" s="61">
        <v>5900211</v>
      </c>
      <c r="AG37" s="61">
        <v>7500739</v>
      </c>
      <c r="AH37" s="61">
        <v>7081665</v>
      </c>
      <c r="AI37" s="61">
        <v>6842469</v>
      </c>
      <c r="AJ37" s="61">
        <v>5343313</v>
      </c>
      <c r="AK37" s="57">
        <f t="shared" si="8"/>
        <v>-1499156</v>
      </c>
      <c r="AL37" s="58">
        <f t="shared" si="9"/>
        <v>-21.909576791652253</v>
      </c>
      <c r="AM37" s="59">
        <v>66707</v>
      </c>
      <c r="AN37" s="59">
        <v>47359</v>
      </c>
      <c r="AO37" s="59">
        <v>60775</v>
      </c>
      <c r="AP37" s="59">
        <v>74785</v>
      </c>
      <c r="AQ37" s="59">
        <v>72375</v>
      </c>
      <c r="AR37" s="57">
        <f t="shared" si="10"/>
        <v>-2410</v>
      </c>
      <c r="AS37" s="58">
        <f t="shared" si="11"/>
        <v>-3.2225713712642912</v>
      </c>
      <c r="AT37" s="59">
        <v>3512</v>
      </c>
      <c r="AU37" s="59">
        <v>2056</v>
      </c>
      <c r="AV37" s="59">
        <v>1282</v>
      </c>
      <c r="AW37" s="59">
        <v>1496</v>
      </c>
      <c r="AX37" s="59">
        <v>1296</v>
      </c>
      <c r="AY37" s="57">
        <f t="shared" si="12"/>
        <v>-200</v>
      </c>
      <c r="AZ37" s="58">
        <f t="shared" si="13"/>
        <v>-13.368983957219251</v>
      </c>
      <c r="BA37" s="62">
        <f t="shared" si="14"/>
        <v>9855069</v>
      </c>
      <c r="BB37" s="62">
        <f t="shared" si="15"/>
        <v>12515425</v>
      </c>
      <c r="BC37" s="62">
        <f t="shared" si="16"/>
        <v>12458398</v>
      </c>
      <c r="BD37" s="62">
        <f t="shared" si="17"/>
        <v>11801706</v>
      </c>
      <c r="BE37" s="62">
        <f t="shared" si="18"/>
        <v>10344281</v>
      </c>
      <c r="BF37" s="57">
        <f t="shared" si="19"/>
        <v>-1457425</v>
      </c>
      <c r="BG37" s="58">
        <f t="shared" si="20"/>
        <v>-12.349273910060122</v>
      </c>
      <c r="BI37" s="44"/>
      <c r="BJ37" s="44"/>
      <c r="BK37" s="44"/>
      <c r="BL37" s="44"/>
      <c r="BM37" s="44"/>
      <c r="BN37" s="44"/>
      <c r="BO37" s="44"/>
      <c r="BP37" s="44"/>
      <c r="BQ37" s="44"/>
      <c r="BR37" s="44"/>
    </row>
    <row r="38" spans="1:70" ht="10.5" customHeight="1" x14ac:dyDescent="0.15">
      <c r="A38" s="343"/>
      <c r="B38" s="53" t="s">
        <v>77</v>
      </c>
      <c r="C38" s="54"/>
      <c r="D38" s="55">
        <v>0</v>
      </c>
      <c r="E38" s="55">
        <v>0</v>
      </c>
      <c r="F38" s="55">
        <v>0</v>
      </c>
      <c r="G38" s="55">
        <v>39713</v>
      </c>
      <c r="H38" s="55">
        <v>40281</v>
      </c>
      <c r="I38" s="57">
        <f t="shared" si="0"/>
        <v>568</v>
      </c>
      <c r="J38" s="58">
        <f t="shared" si="1"/>
        <v>1.4302621307884069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7">
        <f t="shared" si="2"/>
        <v>0</v>
      </c>
      <c r="Q38" s="58" t="e">
        <f t="shared" si="3"/>
        <v>#DIV/0!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  <c r="W38" s="57">
        <f t="shared" si="4"/>
        <v>0</v>
      </c>
      <c r="X38" s="58" t="e">
        <f t="shared" si="5"/>
        <v>#DIV/0!</v>
      </c>
      <c r="Y38" s="59">
        <v>0</v>
      </c>
      <c r="Z38" s="59"/>
      <c r="AA38" s="59"/>
      <c r="AB38" s="59"/>
      <c r="AC38" s="59"/>
      <c r="AD38" s="57">
        <f t="shared" si="21"/>
        <v>0</v>
      </c>
      <c r="AE38" s="58" t="e">
        <f t="shared" si="22"/>
        <v>#DIV/0!</v>
      </c>
      <c r="AF38" s="61">
        <v>18676</v>
      </c>
      <c r="AG38" s="61">
        <v>0</v>
      </c>
      <c r="AH38" s="61">
        <v>0</v>
      </c>
      <c r="AI38" s="61">
        <v>0</v>
      </c>
      <c r="AJ38" s="61">
        <v>0</v>
      </c>
      <c r="AK38" s="57">
        <f t="shared" si="8"/>
        <v>0</v>
      </c>
      <c r="AL38" s="58" t="e">
        <f t="shared" si="9"/>
        <v>#DIV/0!</v>
      </c>
      <c r="AM38" s="60">
        <v>0</v>
      </c>
      <c r="AN38" s="60">
        <v>0</v>
      </c>
      <c r="AO38" s="60">
        <v>0</v>
      </c>
      <c r="AP38" s="60">
        <v>0</v>
      </c>
      <c r="AQ38" s="60">
        <v>0</v>
      </c>
      <c r="AR38" s="57">
        <f t="shared" si="10"/>
        <v>0</v>
      </c>
      <c r="AS38" s="58" t="e">
        <f t="shared" si="11"/>
        <v>#DIV/0!</v>
      </c>
      <c r="AT38" s="59">
        <v>0</v>
      </c>
      <c r="AU38" s="73">
        <v>0</v>
      </c>
      <c r="AV38" s="73">
        <v>0</v>
      </c>
      <c r="AW38" s="73">
        <v>0</v>
      </c>
      <c r="AX38" s="73">
        <v>0</v>
      </c>
      <c r="AY38" s="57">
        <f t="shared" si="12"/>
        <v>0</v>
      </c>
      <c r="AZ38" s="58" t="e">
        <f t="shared" si="13"/>
        <v>#DIV/0!</v>
      </c>
      <c r="BA38" s="62">
        <f t="shared" si="14"/>
        <v>18676</v>
      </c>
      <c r="BB38" s="62">
        <f t="shared" si="15"/>
        <v>0</v>
      </c>
      <c r="BC38" s="62">
        <f t="shared" si="16"/>
        <v>0</v>
      </c>
      <c r="BD38" s="62">
        <f t="shared" si="17"/>
        <v>39713</v>
      </c>
      <c r="BE38" s="62">
        <f t="shared" si="18"/>
        <v>40281</v>
      </c>
      <c r="BF38" s="57">
        <f t="shared" si="19"/>
        <v>568</v>
      </c>
      <c r="BG38" s="58">
        <f t="shared" si="20"/>
        <v>1.4302621307884069</v>
      </c>
      <c r="BI38" s="44"/>
      <c r="BJ38" s="44"/>
      <c r="BK38" s="44"/>
      <c r="BL38" s="44"/>
      <c r="BM38" s="44"/>
      <c r="BN38" s="44"/>
      <c r="BO38" s="44"/>
      <c r="BP38" s="44"/>
      <c r="BQ38" s="44"/>
      <c r="BR38" s="44"/>
    </row>
    <row r="39" spans="1:70" ht="10.5" customHeight="1" x14ac:dyDescent="0.15">
      <c r="A39" s="343"/>
      <c r="B39" s="53" t="s">
        <v>78</v>
      </c>
      <c r="C39" s="54"/>
      <c r="D39" s="55">
        <v>0</v>
      </c>
      <c r="E39" s="55">
        <v>0</v>
      </c>
      <c r="F39" s="55">
        <v>39165</v>
      </c>
      <c r="G39" s="55">
        <v>0</v>
      </c>
      <c r="H39" s="55">
        <v>0</v>
      </c>
      <c r="I39" s="57">
        <f t="shared" si="0"/>
        <v>0</v>
      </c>
      <c r="J39" s="58" t="e">
        <f t="shared" si="1"/>
        <v>#DIV/0!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7">
        <f t="shared" si="2"/>
        <v>0</v>
      </c>
      <c r="Q39" s="58" t="e">
        <f t="shared" si="3"/>
        <v>#DIV/0!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  <c r="W39" s="57">
        <f t="shared" si="4"/>
        <v>0</v>
      </c>
      <c r="X39" s="58" t="e">
        <f t="shared" si="5"/>
        <v>#DIV/0!</v>
      </c>
      <c r="Y39" s="59">
        <v>0</v>
      </c>
      <c r="Z39" s="59"/>
      <c r="AA39" s="59"/>
      <c r="AB39" s="59"/>
      <c r="AC39" s="59"/>
      <c r="AD39" s="57">
        <f t="shared" si="21"/>
        <v>0</v>
      </c>
      <c r="AE39" s="58" t="e">
        <f t="shared" si="22"/>
        <v>#DIV/0!</v>
      </c>
      <c r="AF39" s="61">
        <v>0</v>
      </c>
      <c r="AG39" s="61">
        <v>176217</v>
      </c>
      <c r="AH39" s="61">
        <v>231731</v>
      </c>
      <c r="AI39" s="61">
        <v>144934</v>
      </c>
      <c r="AJ39" s="61">
        <v>91460</v>
      </c>
      <c r="AK39" s="57">
        <f t="shared" si="8"/>
        <v>-53474</v>
      </c>
      <c r="AL39" s="58">
        <f t="shared" si="9"/>
        <v>-36.895414464514879</v>
      </c>
      <c r="AM39" s="60">
        <v>0</v>
      </c>
      <c r="AN39" s="60">
        <v>0</v>
      </c>
      <c r="AO39" s="60">
        <v>0</v>
      </c>
      <c r="AP39" s="60">
        <v>0</v>
      </c>
      <c r="AQ39" s="60">
        <v>0</v>
      </c>
      <c r="AR39" s="57">
        <f t="shared" si="10"/>
        <v>0</v>
      </c>
      <c r="AS39" s="58" t="e">
        <f t="shared" si="11"/>
        <v>#DIV/0!</v>
      </c>
      <c r="AT39" s="59">
        <v>0</v>
      </c>
      <c r="AU39" s="73">
        <v>0</v>
      </c>
      <c r="AV39" s="73">
        <v>0</v>
      </c>
      <c r="AW39" s="73">
        <v>0</v>
      </c>
      <c r="AX39" s="73">
        <v>0</v>
      </c>
      <c r="AY39" s="57">
        <f t="shared" si="12"/>
        <v>0</v>
      </c>
      <c r="AZ39" s="58" t="e">
        <f t="shared" si="13"/>
        <v>#DIV/0!</v>
      </c>
      <c r="BA39" s="63">
        <f t="shared" si="14"/>
        <v>0</v>
      </c>
      <c r="BB39" s="63">
        <f t="shared" si="15"/>
        <v>176217</v>
      </c>
      <c r="BC39" s="63">
        <f t="shared" si="16"/>
        <v>270896</v>
      </c>
      <c r="BD39" s="63">
        <f t="shared" si="17"/>
        <v>144934</v>
      </c>
      <c r="BE39" s="63">
        <f t="shared" si="18"/>
        <v>91460</v>
      </c>
      <c r="BF39" s="57">
        <f t="shared" si="19"/>
        <v>-53474</v>
      </c>
      <c r="BG39" s="58">
        <f t="shared" si="20"/>
        <v>-36.895414464514879</v>
      </c>
      <c r="BI39" s="44"/>
      <c r="BJ39" s="44"/>
      <c r="BK39" s="44"/>
      <c r="BL39" s="44"/>
      <c r="BM39" s="44"/>
      <c r="BN39" s="44"/>
      <c r="BO39" s="44"/>
      <c r="BP39" s="44"/>
      <c r="BQ39" s="44"/>
      <c r="BR39" s="44"/>
    </row>
    <row r="40" spans="1:70" ht="10.5" customHeight="1" x14ac:dyDescent="0.15">
      <c r="A40" s="343"/>
      <c r="B40" s="53" t="s">
        <v>79</v>
      </c>
      <c r="C40" s="54"/>
      <c r="D40" s="55">
        <v>2616413</v>
      </c>
      <c r="E40" s="55">
        <v>2739316</v>
      </c>
      <c r="F40" s="55">
        <v>3065807</v>
      </c>
      <c r="G40" s="55">
        <v>4474551</v>
      </c>
      <c r="H40" s="55">
        <v>4169836</v>
      </c>
      <c r="I40" s="57">
        <f t="shared" si="0"/>
        <v>-304715</v>
      </c>
      <c r="J40" s="58">
        <f t="shared" si="1"/>
        <v>-6.8099570213860563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7">
        <f t="shared" si="2"/>
        <v>0</v>
      </c>
      <c r="Q40" s="58" t="e">
        <f t="shared" si="3"/>
        <v>#DIV/0!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  <c r="W40" s="57">
        <f t="shared" si="4"/>
        <v>0</v>
      </c>
      <c r="X40" s="58" t="e">
        <f t="shared" si="5"/>
        <v>#DIV/0!</v>
      </c>
      <c r="Y40" s="59">
        <v>0</v>
      </c>
      <c r="Z40" s="59"/>
      <c r="AA40" s="59"/>
      <c r="AB40" s="59"/>
      <c r="AC40" s="59"/>
      <c r="AD40" s="57">
        <f t="shared" si="21"/>
        <v>0</v>
      </c>
      <c r="AE40" s="58" t="e">
        <f t="shared" si="22"/>
        <v>#DIV/0!</v>
      </c>
      <c r="AF40" s="61">
        <v>422975</v>
      </c>
      <c r="AG40" s="61">
        <v>456518</v>
      </c>
      <c r="AH40" s="61">
        <v>640685</v>
      </c>
      <c r="AI40" s="61">
        <v>707106</v>
      </c>
      <c r="AJ40" s="61">
        <v>714116</v>
      </c>
      <c r="AK40" s="57">
        <f t="shared" si="8"/>
        <v>7010</v>
      </c>
      <c r="AL40" s="58">
        <f t="shared" si="9"/>
        <v>0.99136480244828917</v>
      </c>
      <c r="AM40" s="60">
        <v>0</v>
      </c>
      <c r="AN40" s="59">
        <v>11088</v>
      </c>
      <c r="AO40" s="60">
        <v>0</v>
      </c>
      <c r="AP40" s="60">
        <v>0</v>
      </c>
      <c r="AQ40" s="60">
        <v>0</v>
      </c>
      <c r="AR40" s="57">
        <f t="shared" si="10"/>
        <v>0</v>
      </c>
      <c r="AS40" s="58" t="e">
        <f t="shared" si="11"/>
        <v>#DIV/0!</v>
      </c>
      <c r="AT40" s="59">
        <v>0</v>
      </c>
      <c r="AU40" s="73">
        <v>0</v>
      </c>
      <c r="AV40" s="73">
        <v>0</v>
      </c>
      <c r="AW40" s="73">
        <v>0</v>
      </c>
      <c r="AX40" s="73">
        <v>0</v>
      </c>
      <c r="AY40" s="57">
        <f t="shared" si="12"/>
        <v>0</v>
      </c>
      <c r="AZ40" s="58" t="e">
        <f t="shared" si="13"/>
        <v>#DIV/0!</v>
      </c>
      <c r="BA40" s="62">
        <f t="shared" si="14"/>
        <v>3039388</v>
      </c>
      <c r="BB40" s="62">
        <f t="shared" si="15"/>
        <v>3206922</v>
      </c>
      <c r="BC40" s="62">
        <f t="shared" si="16"/>
        <v>3706492</v>
      </c>
      <c r="BD40" s="62">
        <f t="shared" si="17"/>
        <v>5181657</v>
      </c>
      <c r="BE40" s="62">
        <f t="shared" si="18"/>
        <v>4883952</v>
      </c>
      <c r="BF40" s="57">
        <f t="shared" si="19"/>
        <v>-297705</v>
      </c>
      <c r="BG40" s="58">
        <f t="shared" si="20"/>
        <v>-5.7453629215519282</v>
      </c>
      <c r="BI40" s="44"/>
      <c r="BJ40" s="44"/>
      <c r="BK40" s="44"/>
      <c r="BL40" s="44"/>
      <c r="BM40" s="44"/>
      <c r="BN40" s="44"/>
      <c r="BO40" s="44"/>
      <c r="BP40" s="44"/>
      <c r="BQ40" s="44"/>
      <c r="BR40" s="44"/>
    </row>
    <row r="41" spans="1:70" ht="10.5" customHeight="1" x14ac:dyDescent="0.15">
      <c r="A41" s="343"/>
      <c r="B41" s="53" t="s">
        <v>80</v>
      </c>
      <c r="C41" s="54"/>
      <c r="D41" s="55">
        <v>0</v>
      </c>
      <c r="E41" s="55">
        <v>27662</v>
      </c>
      <c r="F41" s="55">
        <v>20976</v>
      </c>
      <c r="G41" s="55">
        <v>34900</v>
      </c>
      <c r="H41" s="55">
        <v>201874</v>
      </c>
      <c r="I41" s="57">
        <f t="shared" si="0"/>
        <v>166974</v>
      </c>
      <c r="J41" s="58">
        <f t="shared" si="1"/>
        <v>478.4355300859599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7">
        <f t="shared" si="2"/>
        <v>0</v>
      </c>
      <c r="Q41" s="58" t="e">
        <f t="shared" si="3"/>
        <v>#DIV/0!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  <c r="W41" s="57">
        <f t="shared" si="4"/>
        <v>0</v>
      </c>
      <c r="X41" s="58" t="e">
        <f t="shared" si="5"/>
        <v>#DIV/0!</v>
      </c>
      <c r="Y41" s="59">
        <v>0</v>
      </c>
      <c r="Z41" s="59"/>
      <c r="AA41" s="59"/>
      <c r="AB41" s="59"/>
      <c r="AC41" s="59"/>
      <c r="AD41" s="57">
        <f t="shared" si="21"/>
        <v>0</v>
      </c>
      <c r="AE41" s="58" t="e">
        <f t="shared" si="22"/>
        <v>#DIV/0!</v>
      </c>
      <c r="AF41" s="61">
        <v>0</v>
      </c>
      <c r="AG41" s="61">
        <v>0</v>
      </c>
      <c r="AH41" s="61">
        <v>10152</v>
      </c>
      <c r="AI41" s="61">
        <v>14649</v>
      </c>
      <c r="AJ41" s="61">
        <v>64058</v>
      </c>
      <c r="AK41" s="57">
        <f t="shared" si="8"/>
        <v>49409</v>
      </c>
      <c r="AL41" s="58">
        <f t="shared" si="9"/>
        <v>337.28582155778548</v>
      </c>
      <c r="AM41" s="60">
        <v>0</v>
      </c>
      <c r="AN41" s="60">
        <v>0</v>
      </c>
      <c r="AO41" s="60">
        <v>0</v>
      </c>
      <c r="AP41" s="60">
        <v>0</v>
      </c>
      <c r="AQ41" s="60">
        <v>0</v>
      </c>
      <c r="AR41" s="57">
        <f t="shared" si="10"/>
        <v>0</v>
      </c>
      <c r="AS41" s="58" t="e">
        <f t="shared" si="11"/>
        <v>#DIV/0!</v>
      </c>
      <c r="AT41" s="59">
        <v>0</v>
      </c>
      <c r="AU41" s="73">
        <v>0</v>
      </c>
      <c r="AV41" s="73">
        <v>0</v>
      </c>
      <c r="AW41" s="73">
        <v>0</v>
      </c>
      <c r="AX41" s="73">
        <v>0</v>
      </c>
      <c r="AY41" s="57">
        <f t="shared" si="12"/>
        <v>0</v>
      </c>
      <c r="AZ41" s="58" t="e">
        <f t="shared" si="13"/>
        <v>#DIV/0!</v>
      </c>
      <c r="BA41" s="62">
        <f t="shared" si="14"/>
        <v>0</v>
      </c>
      <c r="BB41" s="62">
        <f t="shared" si="15"/>
        <v>27662</v>
      </c>
      <c r="BC41" s="62">
        <f t="shared" si="16"/>
        <v>31128</v>
      </c>
      <c r="BD41" s="62">
        <f t="shared" si="17"/>
        <v>49549</v>
      </c>
      <c r="BE41" s="62">
        <f t="shared" si="18"/>
        <v>265932</v>
      </c>
      <c r="BF41" s="57">
        <f t="shared" si="19"/>
        <v>216383</v>
      </c>
      <c r="BG41" s="58">
        <f t="shared" si="20"/>
        <v>436.70507981997622</v>
      </c>
      <c r="BI41" s="44"/>
      <c r="BJ41" s="44"/>
      <c r="BK41" s="44"/>
      <c r="BL41" s="44"/>
      <c r="BM41" s="44"/>
      <c r="BN41" s="44"/>
      <c r="BO41" s="44"/>
      <c r="BP41" s="44"/>
      <c r="BQ41" s="44"/>
      <c r="BR41" s="44"/>
    </row>
    <row r="42" spans="1:70" ht="10.5" customHeight="1" x14ac:dyDescent="0.15">
      <c r="A42" s="343"/>
      <c r="B42" s="53" t="s">
        <v>81</v>
      </c>
      <c r="C42" s="54"/>
      <c r="D42" s="55">
        <v>1190953</v>
      </c>
      <c r="E42" s="55">
        <v>1391817</v>
      </c>
      <c r="F42" s="55">
        <v>1321531</v>
      </c>
      <c r="G42" s="55">
        <v>1432237</v>
      </c>
      <c r="H42" s="55">
        <v>1363764</v>
      </c>
      <c r="I42" s="57">
        <f t="shared" si="0"/>
        <v>-68473</v>
      </c>
      <c r="J42" s="58">
        <f t="shared" si="1"/>
        <v>-4.7808428353687278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7">
        <f t="shared" si="2"/>
        <v>0</v>
      </c>
      <c r="Q42" s="58" t="e">
        <f t="shared" si="3"/>
        <v>#DIV/0!</v>
      </c>
      <c r="R42" s="55">
        <v>5339</v>
      </c>
      <c r="S42" s="55">
        <v>32125</v>
      </c>
      <c r="T42" s="55">
        <v>106729</v>
      </c>
      <c r="U42" s="71">
        <v>2365</v>
      </c>
      <c r="V42" s="71">
        <v>4240</v>
      </c>
      <c r="W42" s="57">
        <f t="shared" si="4"/>
        <v>1875</v>
      </c>
      <c r="X42" s="58">
        <f t="shared" si="5"/>
        <v>79.281183932346721</v>
      </c>
      <c r="Y42" s="59">
        <v>0</v>
      </c>
      <c r="Z42" s="59"/>
      <c r="AA42" s="59"/>
      <c r="AB42" s="59"/>
      <c r="AC42" s="59"/>
      <c r="AD42" s="57">
        <f t="shared" si="21"/>
        <v>0</v>
      </c>
      <c r="AE42" s="58" t="e">
        <f t="shared" si="22"/>
        <v>#DIV/0!</v>
      </c>
      <c r="AF42" s="61">
        <v>423470</v>
      </c>
      <c r="AG42" s="61">
        <v>875682</v>
      </c>
      <c r="AH42" s="61">
        <v>645618</v>
      </c>
      <c r="AI42" s="61">
        <v>734643</v>
      </c>
      <c r="AJ42" s="61">
        <v>1167967</v>
      </c>
      <c r="AK42" s="57">
        <f t="shared" si="8"/>
        <v>433324</v>
      </c>
      <c r="AL42" s="58">
        <f t="shared" si="9"/>
        <v>58.984295773593431</v>
      </c>
      <c r="AM42" s="59">
        <v>185</v>
      </c>
      <c r="AN42" s="59">
        <v>46</v>
      </c>
      <c r="AO42" s="59">
        <v>48</v>
      </c>
      <c r="AP42" s="59">
        <v>62</v>
      </c>
      <c r="AQ42" s="59">
        <v>33</v>
      </c>
      <c r="AR42" s="57">
        <f t="shared" si="10"/>
        <v>-29</v>
      </c>
      <c r="AS42" s="58">
        <f t="shared" si="11"/>
        <v>-46.774193548387096</v>
      </c>
      <c r="AT42" s="59">
        <v>0</v>
      </c>
      <c r="AU42" s="73">
        <v>0</v>
      </c>
      <c r="AV42" s="73">
        <v>0</v>
      </c>
      <c r="AW42" s="73">
        <v>0</v>
      </c>
      <c r="AX42" s="73">
        <v>0</v>
      </c>
      <c r="AY42" s="57">
        <f t="shared" si="12"/>
        <v>0</v>
      </c>
      <c r="AZ42" s="58" t="e">
        <f t="shared" si="13"/>
        <v>#DIV/0!</v>
      </c>
      <c r="BA42" s="62">
        <f t="shared" si="14"/>
        <v>1619947</v>
      </c>
      <c r="BB42" s="62">
        <f t="shared" si="15"/>
        <v>2299670</v>
      </c>
      <c r="BC42" s="62">
        <f t="shared" si="16"/>
        <v>2073926</v>
      </c>
      <c r="BD42" s="62">
        <f t="shared" si="17"/>
        <v>2169307</v>
      </c>
      <c r="BE42" s="62">
        <f t="shared" si="18"/>
        <v>2536004</v>
      </c>
      <c r="BF42" s="57">
        <f t="shared" si="19"/>
        <v>366697</v>
      </c>
      <c r="BG42" s="58">
        <f t="shared" si="20"/>
        <v>16.903877597776617</v>
      </c>
      <c r="BI42" s="44"/>
      <c r="BJ42" s="44"/>
      <c r="BK42" s="44"/>
      <c r="BL42" s="44"/>
      <c r="BM42" s="44"/>
      <c r="BN42" s="44"/>
      <c r="BO42" s="44"/>
      <c r="BP42" s="44"/>
      <c r="BQ42" s="44"/>
      <c r="BR42" s="44"/>
    </row>
    <row r="43" spans="1:70" ht="10.5" customHeight="1" x14ac:dyDescent="0.15">
      <c r="A43" s="344"/>
      <c r="B43" s="78" t="s">
        <v>82</v>
      </c>
      <c r="C43" s="37" t="s">
        <v>83</v>
      </c>
      <c r="D43" s="79">
        <f>SUM(D36:D42)</f>
        <v>16189722</v>
      </c>
      <c r="E43" s="79">
        <f>SUM(E36:E42)</f>
        <v>15301333</v>
      </c>
      <c r="F43" s="79">
        <f>SUM(F36:F42)</f>
        <v>16668986</v>
      </c>
      <c r="G43" s="79">
        <f>SUM(G36:G42)</f>
        <v>17817694</v>
      </c>
      <c r="H43" s="79">
        <f>SUM(H36:H42)</f>
        <v>16808192</v>
      </c>
      <c r="I43" s="68">
        <f t="shared" si="0"/>
        <v>-1009502</v>
      </c>
      <c r="J43" s="69">
        <f t="shared" si="1"/>
        <v>-5.6657275627250074</v>
      </c>
      <c r="K43" s="79">
        <f>SUM(K36:K42)</f>
        <v>6634</v>
      </c>
      <c r="L43" s="79">
        <f>SUM(L36:L42)</f>
        <v>6634</v>
      </c>
      <c r="M43" s="79">
        <f>SUM(M36:M42)</f>
        <v>6899</v>
      </c>
      <c r="N43" s="79">
        <f>SUM(N36:N42)</f>
        <v>7036</v>
      </c>
      <c r="O43" s="79">
        <f>SUM(O36:O42)</f>
        <v>7175</v>
      </c>
      <c r="P43" s="68">
        <f t="shared" si="2"/>
        <v>139</v>
      </c>
      <c r="Q43" s="69">
        <f t="shared" si="3"/>
        <v>1.9755542922114837</v>
      </c>
      <c r="R43" s="79">
        <f>SUM(R36:R42)</f>
        <v>261272</v>
      </c>
      <c r="S43" s="79">
        <f>SUM(S36:S42)</f>
        <v>321667</v>
      </c>
      <c r="T43" s="79">
        <f>SUM(T36:T42)</f>
        <v>379797</v>
      </c>
      <c r="U43" s="79">
        <f>SUM(U36:U42)</f>
        <v>397469</v>
      </c>
      <c r="V43" s="79">
        <f>SUM(V36:V42)</f>
        <v>385838</v>
      </c>
      <c r="W43" s="68">
        <f t="shared" si="4"/>
        <v>-11631</v>
      </c>
      <c r="X43" s="69">
        <f t="shared" si="5"/>
        <v>-2.9262659477846071</v>
      </c>
      <c r="Y43" s="93">
        <f>SUM(Y36:Y42)</f>
        <v>1083</v>
      </c>
      <c r="Z43" s="93">
        <f t="shared" ref="Z43:AB43" si="33">SUM(Z36:Z42)</f>
        <v>0</v>
      </c>
      <c r="AA43" s="93">
        <f t="shared" si="33"/>
        <v>0</v>
      </c>
      <c r="AB43" s="93">
        <f t="shared" si="33"/>
        <v>0</v>
      </c>
      <c r="AC43" s="93">
        <f t="shared" ref="AC43" si="34">SUM(AC36:AC42)</f>
        <v>0</v>
      </c>
      <c r="AD43" s="68">
        <f t="shared" si="21"/>
        <v>0</v>
      </c>
      <c r="AE43" s="69" t="e">
        <f t="shared" si="22"/>
        <v>#DIV/0!</v>
      </c>
      <c r="AF43" s="79">
        <v>9110825</v>
      </c>
      <c r="AG43" s="79">
        <f>SUM(AG36:AG42)</f>
        <v>11625822</v>
      </c>
      <c r="AH43" s="79">
        <f>SUM(AH36:AH42)</f>
        <v>11499761</v>
      </c>
      <c r="AI43" s="79">
        <f>SUM(AI36:AI42)</f>
        <v>11829788</v>
      </c>
      <c r="AJ43" s="79">
        <f>SUM(AJ36:AJ42)</f>
        <v>12083305</v>
      </c>
      <c r="AK43" s="68">
        <f t="shared" si="8"/>
        <v>253517</v>
      </c>
      <c r="AL43" s="69">
        <f t="shared" si="9"/>
        <v>2.1430392497312716</v>
      </c>
      <c r="AM43" s="93">
        <f>SUM(AM36:AM42)</f>
        <v>68832</v>
      </c>
      <c r="AN43" s="93">
        <f>SUM(AN36:AN42)</f>
        <v>59195</v>
      </c>
      <c r="AO43" s="93">
        <f>SUM(AO36:AO42)</f>
        <v>61533</v>
      </c>
      <c r="AP43" s="93">
        <f>SUM(AP36:AP42)</f>
        <v>75464</v>
      </c>
      <c r="AQ43" s="93">
        <f>SUM(AQ36:AQ42)</f>
        <v>72735</v>
      </c>
      <c r="AR43" s="68">
        <f t="shared" si="10"/>
        <v>-2729</v>
      </c>
      <c r="AS43" s="69">
        <f t="shared" si="11"/>
        <v>-3.6162938619739209</v>
      </c>
      <c r="AT43" s="93">
        <f>SUM(AT36:AT42)</f>
        <v>3512</v>
      </c>
      <c r="AU43" s="93">
        <f>SUM(AU36:AU42)</f>
        <v>2056</v>
      </c>
      <c r="AV43" s="93">
        <f>SUM(AV36:AV42)</f>
        <v>1282</v>
      </c>
      <c r="AW43" s="93">
        <f>SUM(AW36:AW42)</f>
        <v>1496</v>
      </c>
      <c r="AX43" s="93">
        <f>SUM(AX36:AX42)</f>
        <v>1296</v>
      </c>
      <c r="AY43" s="68">
        <f t="shared" si="12"/>
        <v>-200</v>
      </c>
      <c r="AZ43" s="69">
        <f t="shared" si="13"/>
        <v>-13.368983957219251</v>
      </c>
      <c r="BA43" s="79">
        <f t="shared" si="14"/>
        <v>25641880</v>
      </c>
      <c r="BB43" s="79">
        <f t="shared" si="15"/>
        <v>27316707</v>
      </c>
      <c r="BC43" s="79">
        <f t="shared" si="16"/>
        <v>28618258</v>
      </c>
      <c r="BD43" s="79">
        <f t="shared" si="17"/>
        <v>30128947</v>
      </c>
      <c r="BE43" s="79">
        <f t="shared" si="18"/>
        <v>29358541</v>
      </c>
      <c r="BF43" s="68">
        <f t="shared" si="19"/>
        <v>-770406</v>
      </c>
      <c r="BG43" s="69">
        <f t="shared" si="20"/>
        <v>-2.5570292914651147</v>
      </c>
      <c r="BI43" s="44"/>
      <c r="BJ43" s="44"/>
      <c r="BK43" s="44"/>
      <c r="BL43" s="44"/>
      <c r="BM43" s="44"/>
      <c r="BN43" s="44"/>
      <c r="BO43" s="44"/>
      <c r="BP43" s="44"/>
      <c r="BQ43" s="44"/>
      <c r="BR43" s="44"/>
    </row>
    <row r="44" spans="1:70" ht="10.5" customHeight="1" x14ac:dyDescent="0.15">
      <c r="A44" s="94" t="s">
        <v>84</v>
      </c>
      <c r="B44" s="95"/>
      <c r="C44" s="96" t="s">
        <v>85</v>
      </c>
      <c r="D44" s="99">
        <f>D35-D43</f>
        <v>0</v>
      </c>
      <c r="E44" s="99">
        <f>E35-E43</f>
        <v>0</v>
      </c>
      <c r="F44" s="99">
        <f>F35-F43</f>
        <v>21600</v>
      </c>
      <c r="G44" s="99">
        <f>G35-G43</f>
        <v>0</v>
      </c>
      <c r="H44" s="99">
        <f>H35-H43</f>
        <v>0</v>
      </c>
      <c r="I44" s="49">
        <f t="shared" si="0"/>
        <v>0</v>
      </c>
      <c r="J44" s="50" t="e">
        <f t="shared" si="1"/>
        <v>#DIV/0!</v>
      </c>
      <c r="K44" s="99">
        <f>K35-K43</f>
        <v>0</v>
      </c>
      <c r="L44" s="99">
        <f>L35-L43</f>
        <v>131</v>
      </c>
      <c r="M44" s="99">
        <f>M35-M43</f>
        <v>0</v>
      </c>
      <c r="N44" s="99">
        <f>N35-N43</f>
        <v>0</v>
      </c>
      <c r="O44" s="99">
        <f>O35-O43</f>
        <v>0</v>
      </c>
      <c r="P44" s="49">
        <f t="shared" si="2"/>
        <v>0</v>
      </c>
      <c r="Q44" s="50" t="e">
        <f t="shared" si="3"/>
        <v>#DIV/0!</v>
      </c>
      <c r="R44" s="99">
        <f>R35-R43</f>
        <v>0</v>
      </c>
      <c r="S44" s="99">
        <f>S35-S43</f>
        <v>26251</v>
      </c>
      <c r="T44" s="99">
        <f>T35-T43</f>
        <v>27621</v>
      </c>
      <c r="U44" s="99">
        <f>U35-U43</f>
        <v>23123</v>
      </c>
      <c r="V44" s="99">
        <f>V35-V43</f>
        <v>31629</v>
      </c>
      <c r="W44" s="49">
        <f t="shared" si="4"/>
        <v>8506</v>
      </c>
      <c r="X44" s="50">
        <f t="shared" si="5"/>
        <v>36.78588418457813</v>
      </c>
      <c r="Y44" s="101">
        <f>Y35-Y43</f>
        <v>0</v>
      </c>
      <c r="Z44" s="101">
        <f t="shared" ref="Z44:AB44" si="35">Z35-Z43</f>
        <v>0</v>
      </c>
      <c r="AA44" s="101">
        <f t="shared" si="35"/>
        <v>0</v>
      </c>
      <c r="AB44" s="101">
        <f t="shared" si="35"/>
        <v>0</v>
      </c>
      <c r="AC44" s="101">
        <f t="shared" ref="AC44" si="36">AC35-AC43</f>
        <v>0</v>
      </c>
      <c r="AD44" s="97">
        <f t="shared" ref="AD44:AD46" si="37">Z44-Y44</f>
        <v>0</v>
      </c>
      <c r="AE44" s="98" t="e">
        <f t="shared" ref="AE44:AE46" si="38">AD44/Y44*100</f>
        <v>#DIV/0!</v>
      </c>
      <c r="AF44" s="99">
        <f>AF35-AF43</f>
        <v>-10423</v>
      </c>
      <c r="AG44" s="99">
        <f>AG35-AG43</f>
        <v>106900</v>
      </c>
      <c r="AH44" s="99">
        <f>AH35-AH43</f>
        <v>67000</v>
      </c>
      <c r="AI44" s="99">
        <f>AI35-AI43</f>
        <v>51100</v>
      </c>
      <c r="AJ44" s="99">
        <f>AJ35-AJ43</f>
        <v>52700</v>
      </c>
      <c r="AK44" s="49">
        <f t="shared" si="8"/>
        <v>1600</v>
      </c>
      <c r="AL44" s="50">
        <f t="shared" si="9"/>
        <v>3.131115459882583</v>
      </c>
      <c r="AM44" s="101">
        <f>AM35-AM43</f>
        <v>0</v>
      </c>
      <c r="AN44" s="101">
        <f>AN35-AN43</f>
        <v>0</v>
      </c>
      <c r="AO44" s="101">
        <f>AO35-AO43</f>
        <v>0</v>
      </c>
      <c r="AP44" s="101">
        <f>AP35-AP43</f>
        <v>0</v>
      </c>
      <c r="AQ44" s="101">
        <f>AQ35-AQ43</f>
        <v>0</v>
      </c>
      <c r="AR44" s="49">
        <f t="shared" si="10"/>
        <v>0</v>
      </c>
      <c r="AS44" s="50" t="e">
        <f t="shared" si="11"/>
        <v>#DIV/0!</v>
      </c>
      <c r="AT44" s="101">
        <f>AT35-AT43</f>
        <v>0</v>
      </c>
      <c r="AU44" s="101">
        <f>AU35-AU43</f>
        <v>0</v>
      </c>
      <c r="AV44" s="101">
        <f>AV35-AV43</f>
        <v>0</v>
      </c>
      <c r="AW44" s="101">
        <f>AW35-AW43</f>
        <v>0</v>
      </c>
      <c r="AX44" s="101">
        <f>AX35-AX43</f>
        <v>0</v>
      </c>
      <c r="AY44" s="49">
        <f t="shared" si="12"/>
        <v>0</v>
      </c>
      <c r="AZ44" s="50" t="e">
        <f t="shared" si="13"/>
        <v>#DIV/0!</v>
      </c>
      <c r="BA44" s="101">
        <f>BA35-BA43</f>
        <v>-10423</v>
      </c>
      <c r="BB44" s="101">
        <f>BB35-BB43</f>
        <v>133282</v>
      </c>
      <c r="BC44" s="101">
        <f>BC35-BC43</f>
        <v>116221</v>
      </c>
      <c r="BD44" s="101">
        <f>BD35-BD43</f>
        <v>74223</v>
      </c>
      <c r="BE44" s="101">
        <f>BE35-BE43</f>
        <v>84329</v>
      </c>
      <c r="BF44" s="49">
        <f t="shared" si="19"/>
        <v>10106</v>
      </c>
      <c r="BG44" s="50">
        <f t="shared" si="20"/>
        <v>13.615725583713942</v>
      </c>
      <c r="BI44" s="44"/>
      <c r="BJ44" s="44"/>
      <c r="BK44" s="44"/>
      <c r="BL44" s="44"/>
      <c r="BM44" s="44"/>
      <c r="BN44" s="44"/>
      <c r="BO44" s="44"/>
      <c r="BP44" s="44"/>
      <c r="BQ44" s="44"/>
      <c r="BR44" s="44"/>
    </row>
    <row r="45" spans="1:70" ht="10.5" customHeight="1" x14ac:dyDescent="0.15">
      <c r="A45" s="94" t="s">
        <v>86</v>
      </c>
      <c r="B45" s="95"/>
      <c r="C45" s="96"/>
      <c r="D45" s="102">
        <f>D44/D33*100</f>
        <v>0</v>
      </c>
      <c r="E45" s="102">
        <f>E44/E33*100</f>
        <v>0</v>
      </c>
      <c r="F45" s="102">
        <f>F44/F33*100</f>
        <v>7.5757286141126909E-2</v>
      </c>
      <c r="G45" s="102">
        <f>G44/G33*100</f>
        <v>0</v>
      </c>
      <c r="H45" s="102">
        <f>H44/H33*100</f>
        <v>0</v>
      </c>
      <c r="I45" s="49">
        <f t="shared" si="0"/>
        <v>0</v>
      </c>
      <c r="J45" s="50" t="e">
        <f t="shared" si="1"/>
        <v>#DIV/0!</v>
      </c>
      <c r="K45" s="102">
        <f>K44/K33*100</f>
        <v>0</v>
      </c>
      <c r="L45" s="102">
        <f>L44/L33*100</f>
        <v>1.9364375461936436</v>
      </c>
      <c r="M45" s="102">
        <f>M44/M33*100</f>
        <v>0</v>
      </c>
      <c r="N45" s="102">
        <f>N44/N33*100</f>
        <v>0</v>
      </c>
      <c r="O45" s="102">
        <f>O44/O33*100</f>
        <v>0</v>
      </c>
      <c r="P45" s="49">
        <f t="shared" si="2"/>
        <v>0</v>
      </c>
      <c r="Q45" s="50" t="e">
        <f t="shared" si="3"/>
        <v>#DIV/0!</v>
      </c>
      <c r="R45" s="102">
        <f>R44/R33*100</f>
        <v>0</v>
      </c>
      <c r="S45" s="102">
        <f>S44/S33*100</f>
        <v>1.222840580736313</v>
      </c>
      <c r="T45" s="102">
        <f>T44/T33*100</f>
        <v>1.7738380561185565</v>
      </c>
      <c r="U45" s="102">
        <f>U44/U33*100</f>
        <v>1.1355159715234615</v>
      </c>
      <c r="V45" s="102">
        <f>V44/V33*100</f>
        <v>1.6544942674119711</v>
      </c>
      <c r="W45" s="49">
        <f t="shared" si="4"/>
        <v>0.51897829588850963</v>
      </c>
      <c r="X45" s="50">
        <f t="shared" si="5"/>
        <v>45.704182847575801</v>
      </c>
      <c r="Y45" s="102"/>
      <c r="Z45" s="102"/>
      <c r="AA45" s="102"/>
      <c r="AB45" s="102"/>
      <c r="AC45" s="102"/>
      <c r="AD45" s="103">
        <f t="shared" si="37"/>
        <v>0</v>
      </c>
      <c r="AE45" s="104" t="e">
        <f t="shared" si="38"/>
        <v>#DIV/0!</v>
      </c>
      <c r="AF45" s="105">
        <f>AF44/AF33*100</f>
        <v>-4.6634754171356388E-2</v>
      </c>
      <c r="AG45" s="105">
        <f>AG44/AG33*100</f>
        <v>0.3250189097765141</v>
      </c>
      <c r="AH45" s="105">
        <f>AH44/AH33*100</f>
        <v>0.21254386294664152</v>
      </c>
      <c r="AI45" s="105">
        <f>AI44/AI33*100</f>
        <v>0.16259818018589395</v>
      </c>
      <c r="AJ45" s="105">
        <f>AJ44/AJ33*100</f>
        <v>0.16295514423107252</v>
      </c>
      <c r="AK45" s="49">
        <f t="shared" si="8"/>
        <v>3.569640451785705E-4</v>
      </c>
      <c r="AL45" s="50">
        <f t="shared" si="9"/>
        <v>0.21953754019292437</v>
      </c>
      <c r="AM45" s="102">
        <f>AM44/AM33*100</f>
        <v>0</v>
      </c>
      <c r="AN45" s="102">
        <f>AN44/AN33*100</f>
        <v>0</v>
      </c>
      <c r="AO45" s="102">
        <f>AO44/AO33*100</f>
        <v>0</v>
      </c>
      <c r="AP45" s="102">
        <f>AP44/AP33*100</f>
        <v>0</v>
      </c>
      <c r="AQ45" s="102">
        <f>AQ44/AQ33*100</f>
        <v>0</v>
      </c>
      <c r="AR45" s="49">
        <f t="shared" si="10"/>
        <v>0</v>
      </c>
      <c r="AS45" s="50" t="e">
        <f t="shared" si="11"/>
        <v>#DIV/0!</v>
      </c>
      <c r="AT45" s="102">
        <f>AT44/AT33*100</f>
        <v>0</v>
      </c>
      <c r="AU45" s="102">
        <f>AU44/AU33*100</f>
        <v>0</v>
      </c>
      <c r="AV45" s="102">
        <f>AV44/AV33*100</f>
        <v>0</v>
      </c>
      <c r="AW45" s="102">
        <f>AW44/AW33*100</f>
        <v>0</v>
      </c>
      <c r="AX45" s="102">
        <f>AX44/AX33*100</f>
        <v>0</v>
      </c>
      <c r="AY45" s="49">
        <f t="shared" si="12"/>
        <v>0</v>
      </c>
      <c r="AZ45" s="50" t="e">
        <f t="shared" si="13"/>
        <v>#DIV/0!</v>
      </c>
      <c r="BA45" s="102">
        <f>ROUND(BA44/BA33*100,1)</f>
        <v>0</v>
      </c>
      <c r="BB45" s="102">
        <f>ROUND(BB44/BB33*100,1)</f>
        <v>0.2</v>
      </c>
      <c r="BC45" s="102">
        <f>ROUND(BC44/BC33*100,1)</f>
        <v>0.2</v>
      </c>
      <c r="BD45" s="102">
        <f>ROUND(BD44/BD33*100,1)</f>
        <v>0.1</v>
      </c>
      <c r="BE45" s="102">
        <f>ROUND(BE44/BE33*100,1)</f>
        <v>0.1</v>
      </c>
      <c r="BF45" s="49">
        <f t="shared" si="19"/>
        <v>0</v>
      </c>
      <c r="BG45" s="50">
        <f t="shared" si="20"/>
        <v>0</v>
      </c>
      <c r="BI45" s="44"/>
      <c r="BJ45" s="44"/>
      <c r="BK45" s="44"/>
      <c r="BL45" s="44"/>
      <c r="BM45" s="44"/>
      <c r="BN45" s="44"/>
      <c r="BO45" s="44"/>
      <c r="BP45" s="44"/>
      <c r="BQ45" s="44"/>
      <c r="BR45" s="44"/>
    </row>
    <row r="46" spans="1:70" ht="10.5" customHeight="1" x14ac:dyDescent="0.15">
      <c r="A46" s="106" t="s">
        <v>87</v>
      </c>
      <c r="B46" s="90"/>
      <c r="C46" s="91"/>
      <c r="D46" s="107">
        <v>0</v>
      </c>
      <c r="E46" s="107">
        <v>0</v>
      </c>
      <c r="F46" s="107">
        <v>0</v>
      </c>
      <c r="G46" s="314">
        <v>0</v>
      </c>
      <c r="H46" s="314">
        <v>0</v>
      </c>
      <c r="I46" s="100">
        <f t="shared" si="0"/>
        <v>0</v>
      </c>
      <c r="J46" s="313" t="e">
        <f t="shared" si="1"/>
        <v>#DIV/0!</v>
      </c>
      <c r="K46" s="107">
        <v>0</v>
      </c>
      <c r="L46" s="107"/>
      <c r="M46" s="107">
        <v>0</v>
      </c>
      <c r="N46" s="107">
        <v>0</v>
      </c>
      <c r="O46" s="107">
        <v>0</v>
      </c>
      <c r="P46" s="100">
        <f t="shared" si="2"/>
        <v>0</v>
      </c>
      <c r="Q46" s="313" t="e">
        <f t="shared" si="3"/>
        <v>#DIV/0!</v>
      </c>
      <c r="R46" s="107">
        <v>0</v>
      </c>
      <c r="S46" s="107">
        <v>0</v>
      </c>
      <c r="T46" s="107">
        <v>0</v>
      </c>
      <c r="U46" s="107">
        <v>0</v>
      </c>
      <c r="V46" s="107">
        <v>0</v>
      </c>
      <c r="W46" s="100">
        <f t="shared" si="4"/>
        <v>0</v>
      </c>
      <c r="X46" s="313" t="e">
        <f t="shared" si="5"/>
        <v>#DIV/0!</v>
      </c>
      <c r="Y46" s="312"/>
      <c r="Z46" s="312"/>
      <c r="AA46" s="312"/>
      <c r="AB46" s="312"/>
      <c r="AC46" s="312"/>
      <c r="AD46" s="99">
        <f t="shared" si="37"/>
        <v>0</v>
      </c>
      <c r="AE46" s="313" t="e">
        <f t="shared" si="38"/>
        <v>#DIV/0!</v>
      </c>
      <c r="AF46" s="312"/>
      <c r="AG46" s="312">
        <v>106900</v>
      </c>
      <c r="AH46" s="312">
        <v>67000</v>
      </c>
      <c r="AI46" s="312">
        <v>51100</v>
      </c>
      <c r="AJ46" s="312">
        <v>52700</v>
      </c>
      <c r="AK46" s="100">
        <f t="shared" si="8"/>
        <v>1600</v>
      </c>
      <c r="AL46" s="313">
        <f t="shared" si="9"/>
        <v>3.131115459882583</v>
      </c>
      <c r="AM46" s="312"/>
      <c r="AN46" s="312"/>
      <c r="AO46" s="312"/>
      <c r="AP46" s="312"/>
      <c r="AQ46" s="312"/>
      <c r="AR46" s="100">
        <f t="shared" si="10"/>
        <v>0</v>
      </c>
      <c r="AS46" s="313" t="e">
        <f t="shared" si="11"/>
        <v>#DIV/0!</v>
      </c>
      <c r="AT46" s="312">
        <v>0</v>
      </c>
      <c r="AU46" s="312">
        <v>0</v>
      </c>
      <c r="AV46" s="312">
        <v>0</v>
      </c>
      <c r="AW46" s="312">
        <v>0</v>
      </c>
      <c r="AX46" s="312">
        <v>0</v>
      </c>
      <c r="AY46" s="100">
        <f t="shared" si="12"/>
        <v>0</v>
      </c>
      <c r="AZ46" s="313" t="e">
        <f t="shared" si="13"/>
        <v>#DIV/0!</v>
      </c>
      <c r="BA46" s="108"/>
      <c r="BB46" s="108"/>
      <c r="BC46" s="108"/>
      <c r="BD46" s="108"/>
      <c r="BE46" s="108"/>
      <c r="BF46" s="100">
        <f t="shared" si="19"/>
        <v>0</v>
      </c>
      <c r="BG46" s="313" t="e">
        <f t="shared" si="20"/>
        <v>#DIV/0!</v>
      </c>
      <c r="BI46" s="44"/>
      <c r="BJ46" s="44"/>
      <c r="BK46" s="44"/>
      <c r="BL46" s="44"/>
      <c r="BM46" s="44"/>
      <c r="BN46" s="44"/>
      <c r="BO46" s="44"/>
      <c r="BP46" s="44"/>
      <c r="BQ46" s="44"/>
      <c r="BR46" s="44"/>
    </row>
    <row r="53" spans="4:23" x14ac:dyDescent="0.15"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</row>
    <row r="54" spans="4:23" x14ac:dyDescent="0.15"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</row>
    <row r="55" spans="4:23" x14ac:dyDescent="0.15"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</row>
    <row r="56" spans="4:23" x14ac:dyDescent="0.15"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</row>
    <row r="57" spans="4:23" x14ac:dyDescent="0.15"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</row>
    <row r="58" spans="4:23" x14ac:dyDescent="0.15"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</row>
    <row r="59" spans="4:23" x14ac:dyDescent="0.15"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</row>
    <row r="60" spans="4:23" x14ac:dyDescent="0.15"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</row>
    <row r="61" spans="4:23" x14ac:dyDescent="0.15"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</row>
    <row r="62" spans="4:23" x14ac:dyDescent="0.15"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</row>
    <row r="63" spans="4:23" x14ac:dyDescent="0.15"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</row>
    <row r="64" spans="4:23" x14ac:dyDescent="0.15"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</row>
    <row r="65" spans="4:23" x14ac:dyDescent="0.15"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</row>
    <row r="66" spans="4:23" x14ac:dyDescent="0.15"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</row>
    <row r="67" spans="4:23" x14ac:dyDescent="0.15"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</row>
    <row r="68" spans="4:23" x14ac:dyDescent="0.15"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</row>
    <row r="69" spans="4:23" x14ac:dyDescent="0.15">
      <c r="D69" s="33"/>
      <c r="E69" s="33"/>
      <c r="F69" s="33"/>
      <c r="G69" s="33"/>
      <c r="H69" s="33"/>
      <c r="R69" s="33"/>
      <c r="S69" s="33"/>
      <c r="T69" s="33"/>
      <c r="U69" s="33"/>
      <c r="V69" s="33"/>
    </row>
    <row r="70" spans="4:23" x14ac:dyDescent="0.15">
      <c r="D70" s="33"/>
      <c r="E70" s="33"/>
      <c r="F70" s="33"/>
      <c r="G70" s="33"/>
      <c r="H70" s="33"/>
    </row>
    <row r="71" spans="4:23" x14ac:dyDescent="0.15">
      <c r="D71" s="33"/>
      <c r="E71" s="33"/>
      <c r="F71" s="33"/>
      <c r="G71" s="33"/>
      <c r="H71" s="33"/>
    </row>
    <row r="72" spans="4:23" x14ac:dyDescent="0.15">
      <c r="D72" s="109"/>
      <c r="E72" s="33"/>
      <c r="F72" s="33"/>
      <c r="G72" s="33"/>
      <c r="H72" s="33"/>
    </row>
  </sheetData>
  <mergeCells count="3">
    <mergeCell ref="A36:A43"/>
    <mergeCell ref="A8:A23"/>
    <mergeCell ref="A24:A33"/>
  </mergeCells>
  <phoneticPr fontId="3"/>
  <pageMargins left="0.7" right="0.7" top="0.75" bottom="0.75" header="0.3" footer="0.3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workbookViewId="0">
      <selection activeCell="A2" sqref="A2"/>
    </sheetView>
  </sheetViews>
  <sheetFormatPr defaultColWidth="8.125" defaultRowHeight="10.5" x14ac:dyDescent="0.15"/>
  <cols>
    <col min="1" max="1" width="14.25" style="9" customWidth="1"/>
    <col min="2" max="2" width="20.125" style="9" customWidth="1"/>
    <col min="3" max="9" width="13.625" style="9" customWidth="1"/>
    <col min="10" max="241" width="8.125" style="9"/>
    <col min="242" max="242" width="14.25" style="9" customWidth="1"/>
    <col min="243" max="250" width="13.625" style="9" customWidth="1"/>
    <col min="251" max="497" width="8.125" style="9"/>
    <col min="498" max="498" width="14.25" style="9" customWidth="1"/>
    <col min="499" max="506" width="13.625" style="9" customWidth="1"/>
    <col min="507" max="753" width="8.125" style="9"/>
    <col min="754" max="754" width="14.25" style="9" customWidth="1"/>
    <col min="755" max="762" width="13.625" style="9" customWidth="1"/>
    <col min="763" max="1009" width="8.125" style="9"/>
    <col min="1010" max="1010" width="14.25" style="9" customWidth="1"/>
    <col min="1011" max="1018" width="13.625" style="9" customWidth="1"/>
    <col min="1019" max="1265" width="8.125" style="9"/>
    <col min="1266" max="1266" width="14.25" style="9" customWidth="1"/>
    <col min="1267" max="1274" width="13.625" style="9" customWidth="1"/>
    <col min="1275" max="1521" width="8.125" style="9"/>
    <col min="1522" max="1522" width="14.25" style="9" customWidth="1"/>
    <col min="1523" max="1530" width="13.625" style="9" customWidth="1"/>
    <col min="1531" max="1777" width="8.125" style="9"/>
    <col min="1778" max="1778" width="14.25" style="9" customWidth="1"/>
    <col min="1779" max="1786" width="13.625" style="9" customWidth="1"/>
    <col min="1787" max="2033" width="8.125" style="9"/>
    <col min="2034" max="2034" width="14.25" style="9" customWidth="1"/>
    <col min="2035" max="2042" width="13.625" style="9" customWidth="1"/>
    <col min="2043" max="2289" width="8.125" style="9"/>
    <col min="2290" max="2290" width="14.25" style="9" customWidth="1"/>
    <col min="2291" max="2298" width="13.625" style="9" customWidth="1"/>
    <col min="2299" max="2545" width="8.125" style="9"/>
    <col min="2546" max="2546" width="14.25" style="9" customWidth="1"/>
    <col min="2547" max="2554" width="13.625" style="9" customWidth="1"/>
    <col min="2555" max="2801" width="8.125" style="9"/>
    <col min="2802" max="2802" width="14.25" style="9" customWidth="1"/>
    <col min="2803" max="2810" width="13.625" style="9" customWidth="1"/>
    <col min="2811" max="3057" width="8.125" style="9"/>
    <col min="3058" max="3058" width="14.25" style="9" customWidth="1"/>
    <col min="3059" max="3066" width="13.625" style="9" customWidth="1"/>
    <col min="3067" max="3313" width="8.125" style="9"/>
    <col min="3314" max="3314" width="14.25" style="9" customWidth="1"/>
    <col min="3315" max="3322" width="13.625" style="9" customWidth="1"/>
    <col min="3323" max="3569" width="8.125" style="9"/>
    <col min="3570" max="3570" width="14.25" style="9" customWidth="1"/>
    <col min="3571" max="3578" width="13.625" style="9" customWidth="1"/>
    <col min="3579" max="3825" width="8.125" style="9"/>
    <col min="3826" max="3826" width="14.25" style="9" customWidth="1"/>
    <col min="3827" max="3834" width="13.625" style="9" customWidth="1"/>
    <col min="3835" max="4081" width="8.125" style="9"/>
    <col min="4082" max="4082" width="14.25" style="9" customWidth="1"/>
    <col min="4083" max="4090" width="13.625" style="9" customWidth="1"/>
    <col min="4091" max="4337" width="8.125" style="9"/>
    <col min="4338" max="4338" width="14.25" style="9" customWidth="1"/>
    <col min="4339" max="4346" width="13.625" style="9" customWidth="1"/>
    <col min="4347" max="4593" width="8.125" style="9"/>
    <col min="4594" max="4594" width="14.25" style="9" customWidth="1"/>
    <col min="4595" max="4602" width="13.625" style="9" customWidth="1"/>
    <col min="4603" max="4849" width="8.125" style="9"/>
    <col min="4850" max="4850" width="14.25" style="9" customWidth="1"/>
    <col min="4851" max="4858" width="13.625" style="9" customWidth="1"/>
    <col min="4859" max="5105" width="8.125" style="9"/>
    <col min="5106" max="5106" width="14.25" style="9" customWidth="1"/>
    <col min="5107" max="5114" width="13.625" style="9" customWidth="1"/>
    <col min="5115" max="5361" width="8.125" style="9"/>
    <col min="5362" max="5362" width="14.25" style="9" customWidth="1"/>
    <col min="5363" max="5370" width="13.625" style="9" customWidth="1"/>
    <col min="5371" max="5617" width="8.125" style="9"/>
    <col min="5618" max="5618" width="14.25" style="9" customWidth="1"/>
    <col min="5619" max="5626" width="13.625" style="9" customWidth="1"/>
    <col min="5627" max="5873" width="8.125" style="9"/>
    <col min="5874" max="5874" width="14.25" style="9" customWidth="1"/>
    <col min="5875" max="5882" width="13.625" style="9" customWidth="1"/>
    <col min="5883" max="6129" width="8.125" style="9"/>
    <col min="6130" max="6130" width="14.25" style="9" customWidth="1"/>
    <col min="6131" max="6138" width="13.625" style="9" customWidth="1"/>
    <col min="6139" max="6385" width="8.125" style="9"/>
    <col min="6386" max="6386" width="14.25" style="9" customWidth="1"/>
    <col min="6387" max="6394" width="13.625" style="9" customWidth="1"/>
    <col min="6395" max="6641" width="8.125" style="9"/>
    <col min="6642" max="6642" width="14.25" style="9" customWidth="1"/>
    <col min="6643" max="6650" width="13.625" style="9" customWidth="1"/>
    <col min="6651" max="6897" width="8.125" style="9"/>
    <col min="6898" max="6898" width="14.25" style="9" customWidth="1"/>
    <col min="6899" max="6906" width="13.625" style="9" customWidth="1"/>
    <col min="6907" max="7153" width="8.125" style="9"/>
    <col min="7154" max="7154" width="14.25" style="9" customWidth="1"/>
    <col min="7155" max="7162" width="13.625" style="9" customWidth="1"/>
    <col min="7163" max="7409" width="8.125" style="9"/>
    <col min="7410" max="7410" width="14.25" style="9" customWidth="1"/>
    <col min="7411" max="7418" width="13.625" style="9" customWidth="1"/>
    <col min="7419" max="7665" width="8.125" style="9"/>
    <col min="7666" max="7666" width="14.25" style="9" customWidth="1"/>
    <col min="7667" max="7674" width="13.625" style="9" customWidth="1"/>
    <col min="7675" max="7921" width="8.125" style="9"/>
    <col min="7922" max="7922" width="14.25" style="9" customWidth="1"/>
    <col min="7923" max="7930" width="13.625" style="9" customWidth="1"/>
    <col min="7931" max="8177" width="8.125" style="9"/>
    <col min="8178" max="8178" width="14.25" style="9" customWidth="1"/>
    <col min="8179" max="8186" width="13.625" style="9" customWidth="1"/>
    <col min="8187" max="8433" width="8.125" style="9"/>
    <col min="8434" max="8434" width="14.25" style="9" customWidth="1"/>
    <col min="8435" max="8442" width="13.625" style="9" customWidth="1"/>
    <col min="8443" max="8689" width="8.125" style="9"/>
    <col min="8690" max="8690" width="14.25" style="9" customWidth="1"/>
    <col min="8691" max="8698" width="13.625" style="9" customWidth="1"/>
    <col min="8699" max="8945" width="8.125" style="9"/>
    <col min="8946" max="8946" width="14.25" style="9" customWidth="1"/>
    <col min="8947" max="8954" width="13.625" style="9" customWidth="1"/>
    <col min="8955" max="9201" width="8.125" style="9"/>
    <col min="9202" max="9202" width="14.25" style="9" customWidth="1"/>
    <col min="9203" max="9210" width="13.625" style="9" customWidth="1"/>
    <col min="9211" max="9457" width="8.125" style="9"/>
    <col min="9458" max="9458" width="14.25" style="9" customWidth="1"/>
    <col min="9459" max="9466" width="13.625" style="9" customWidth="1"/>
    <col min="9467" max="9713" width="8.125" style="9"/>
    <col min="9714" max="9714" width="14.25" style="9" customWidth="1"/>
    <col min="9715" max="9722" width="13.625" style="9" customWidth="1"/>
    <col min="9723" max="9969" width="8.125" style="9"/>
    <col min="9970" max="9970" width="14.25" style="9" customWidth="1"/>
    <col min="9971" max="9978" width="13.625" style="9" customWidth="1"/>
    <col min="9979" max="10225" width="8.125" style="9"/>
    <col min="10226" max="10226" width="14.25" style="9" customWidth="1"/>
    <col min="10227" max="10234" width="13.625" style="9" customWidth="1"/>
    <col min="10235" max="10481" width="8.125" style="9"/>
    <col min="10482" max="10482" width="14.25" style="9" customWidth="1"/>
    <col min="10483" max="10490" width="13.625" style="9" customWidth="1"/>
    <col min="10491" max="10737" width="8.125" style="9"/>
    <col min="10738" max="10738" width="14.25" style="9" customWidth="1"/>
    <col min="10739" max="10746" width="13.625" style="9" customWidth="1"/>
    <col min="10747" max="10993" width="8.125" style="9"/>
    <col min="10994" max="10994" width="14.25" style="9" customWidth="1"/>
    <col min="10995" max="11002" width="13.625" style="9" customWidth="1"/>
    <col min="11003" max="11249" width="8.125" style="9"/>
    <col min="11250" max="11250" width="14.25" style="9" customWidth="1"/>
    <col min="11251" max="11258" width="13.625" style="9" customWidth="1"/>
    <col min="11259" max="11505" width="8.125" style="9"/>
    <col min="11506" max="11506" width="14.25" style="9" customWidth="1"/>
    <col min="11507" max="11514" width="13.625" style="9" customWidth="1"/>
    <col min="11515" max="11761" width="8.125" style="9"/>
    <col min="11762" max="11762" width="14.25" style="9" customWidth="1"/>
    <col min="11763" max="11770" width="13.625" style="9" customWidth="1"/>
    <col min="11771" max="12017" width="8.125" style="9"/>
    <col min="12018" max="12018" width="14.25" style="9" customWidth="1"/>
    <col min="12019" max="12026" width="13.625" style="9" customWidth="1"/>
    <col min="12027" max="12273" width="8.125" style="9"/>
    <col min="12274" max="12274" width="14.25" style="9" customWidth="1"/>
    <col min="12275" max="12282" width="13.625" style="9" customWidth="1"/>
    <col min="12283" max="12529" width="8.125" style="9"/>
    <col min="12530" max="12530" width="14.25" style="9" customWidth="1"/>
    <col min="12531" max="12538" width="13.625" style="9" customWidth="1"/>
    <col min="12539" max="12785" width="8.125" style="9"/>
    <col min="12786" max="12786" width="14.25" style="9" customWidth="1"/>
    <col min="12787" max="12794" width="13.625" style="9" customWidth="1"/>
    <col min="12795" max="13041" width="8.125" style="9"/>
    <col min="13042" max="13042" width="14.25" style="9" customWidth="1"/>
    <col min="13043" max="13050" width="13.625" style="9" customWidth="1"/>
    <col min="13051" max="13297" width="8.125" style="9"/>
    <col min="13298" max="13298" width="14.25" style="9" customWidth="1"/>
    <col min="13299" max="13306" width="13.625" style="9" customWidth="1"/>
    <col min="13307" max="13553" width="8.125" style="9"/>
    <col min="13554" max="13554" width="14.25" style="9" customWidth="1"/>
    <col min="13555" max="13562" width="13.625" style="9" customWidth="1"/>
    <col min="13563" max="13809" width="8.125" style="9"/>
    <col min="13810" max="13810" width="14.25" style="9" customWidth="1"/>
    <col min="13811" max="13818" width="13.625" style="9" customWidth="1"/>
    <col min="13819" max="14065" width="8.125" style="9"/>
    <col min="14066" max="14066" width="14.25" style="9" customWidth="1"/>
    <col min="14067" max="14074" width="13.625" style="9" customWidth="1"/>
    <col min="14075" max="14321" width="8.125" style="9"/>
    <col min="14322" max="14322" width="14.25" style="9" customWidth="1"/>
    <col min="14323" max="14330" width="13.625" style="9" customWidth="1"/>
    <col min="14331" max="14577" width="8.125" style="9"/>
    <col min="14578" max="14578" width="14.25" style="9" customWidth="1"/>
    <col min="14579" max="14586" width="13.625" style="9" customWidth="1"/>
    <col min="14587" max="14833" width="8.125" style="9"/>
    <col min="14834" max="14834" width="14.25" style="9" customWidth="1"/>
    <col min="14835" max="14842" width="13.625" style="9" customWidth="1"/>
    <col min="14843" max="15089" width="8.125" style="9"/>
    <col min="15090" max="15090" width="14.25" style="9" customWidth="1"/>
    <col min="15091" max="15098" width="13.625" style="9" customWidth="1"/>
    <col min="15099" max="15345" width="8.125" style="9"/>
    <col min="15346" max="15346" width="14.25" style="9" customWidth="1"/>
    <col min="15347" max="15354" width="13.625" style="9" customWidth="1"/>
    <col min="15355" max="15601" width="8.125" style="9"/>
    <col min="15602" max="15602" width="14.25" style="9" customWidth="1"/>
    <col min="15603" max="15610" width="13.625" style="9" customWidth="1"/>
    <col min="15611" max="15857" width="8.125" style="9"/>
    <col min="15858" max="15858" width="14.25" style="9" customWidth="1"/>
    <col min="15859" max="15866" width="13.625" style="9" customWidth="1"/>
    <col min="15867" max="16113" width="8.125" style="9"/>
    <col min="16114" max="16114" width="14.25" style="9" customWidth="1"/>
    <col min="16115" max="16122" width="13.625" style="9" customWidth="1"/>
    <col min="16123" max="16384" width="8.125" style="9"/>
  </cols>
  <sheetData>
    <row r="1" spans="1:9" ht="15" customHeight="1" x14ac:dyDescent="0.15">
      <c r="A1" s="4" t="s">
        <v>88</v>
      </c>
    </row>
    <row r="2" spans="1:9" ht="12" customHeight="1" x14ac:dyDescent="0.15">
      <c r="A2" s="110" t="s">
        <v>89</v>
      </c>
    </row>
    <row r="3" spans="1:9" ht="10.5" customHeight="1" x14ac:dyDescent="0.15">
      <c r="A3" s="358" t="s">
        <v>90</v>
      </c>
      <c r="B3" s="354" t="s">
        <v>91</v>
      </c>
      <c r="C3" s="355"/>
      <c r="D3" s="111" t="s">
        <v>92</v>
      </c>
      <c r="E3" s="112" t="s">
        <v>92</v>
      </c>
      <c r="F3" s="354" t="s">
        <v>93</v>
      </c>
      <c r="G3" s="355"/>
      <c r="H3" s="354" t="s">
        <v>94</v>
      </c>
      <c r="I3" s="355"/>
    </row>
    <row r="4" spans="1:9" ht="10.5" customHeight="1" x14ac:dyDescent="0.15">
      <c r="A4" s="359"/>
      <c r="B4" s="113" t="s">
        <v>95</v>
      </c>
      <c r="C4" s="114" t="s">
        <v>96</v>
      </c>
      <c r="D4" s="115" t="s">
        <v>97</v>
      </c>
      <c r="E4" s="116" t="s">
        <v>98</v>
      </c>
      <c r="F4" s="117" t="s">
        <v>99</v>
      </c>
      <c r="G4" s="118" t="s">
        <v>100</v>
      </c>
      <c r="H4" s="34" t="s">
        <v>99</v>
      </c>
      <c r="I4" s="118" t="s">
        <v>100</v>
      </c>
    </row>
    <row r="5" spans="1:9" ht="10.5" customHeight="1" x14ac:dyDescent="0.15">
      <c r="A5" s="360"/>
      <c r="B5" s="119" t="s">
        <v>101</v>
      </c>
      <c r="C5" s="120" t="s">
        <v>102</v>
      </c>
      <c r="D5" s="121" t="s">
        <v>103</v>
      </c>
      <c r="E5" s="122" t="s">
        <v>103</v>
      </c>
      <c r="F5" s="123" t="s">
        <v>103</v>
      </c>
      <c r="G5" s="124" t="s">
        <v>104</v>
      </c>
      <c r="H5" s="41" t="s">
        <v>103</v>
      </c>
      <c r="I5" s="124" t="s">
        <v>104</v>
      </c>
    </row>
    <row r="6" spans="1:9" ht="10.5" customHeight="1" x14ac:dyDescent="0.15">
      <c r="A6" s="125" t="s">
        <v>105</v>
      </c>
      <c r="B6" s="126">
        <v>277155</v>
      </c>
      <c r="C6" s="127">
        <v>117247</v>
      </c>
      <c r="D6" s="128">
        <v>1777656</v>
      </c>
      <c r="E6" s="129"/>
      <c r="F6" s="308"/>
      <c r="G6" s="130">
        <v>0</v>
      </c>
      <c r="H6" s="85"/>
      <c r="I6" s="131">
        <v>0</v>
      </c>
    </row>
    <row r="7" spans="1:9" ht="10.5" customHeight="1" x14ac:dyDescent="0.15">
      <c r="A7" s="132" t="s">
        <v>106</v>
      </c>
      <c r="B7" s="133">
        <v>50340</v>
      </c>
      <c r="C7" s="134">
        <v>25970</v>
      </c>
      <c r="D7" s="135">
        <v>17087</v>
      </c>
      <c r="E7" s="136"/>
      <c r="F7" s="309"/>
      <c r="G7" s="137">
        <v>0</v>
      </c>
      <c r="H7" s="56"/>
      <c r="I7" s="138">
        <v>0</v>
      </c>
    </row>
    <row r="8" spans="1:9" ht="10.5" customHeight="1" x14ac:dyDescent="0.15">
      <c r="A8" s="132" t="s">
        <v>107</v>
      </c>
      <c r="B8" s="133">
        <v>27100</v>
      </c>
      <c r="C8" s="134">
        <v>16930</v>
      </c>
      <c r="D8" s="135">
        <v>36470</v>
      </c>
      <c r="E8" s="136"/>
      <c r="F8" s="309"/>
      <c r="G8" s="137">
        <v>0</v>
      </c>
      <c r="H8" s="56"/>
      <c r="I8" s="138">
        <v>0</v>
      </c>
    </row>
    <row r="9" spans="1:9" ht="10.5" customHeight="1" x14ac:dyDescent="0.15">
      <c r="A9" s="132" t="s">
        <v>108</v>
      </c>
      <c r="B9" s="133">
        <v>6208</v>
      </c>
      <c r="C9" s="134">
        <v>3309</v>
      </c>
      <c r="D9" s="135">
        <v>0</v>
      </c>
      <c r="E9" s="136">
        <v>54158</v>
      </c>
      <c r="F9" s="315">
        <v>210975</v>
      </c>
      <c r="G9" s="137">
        <v>217.44619887862794</v>
      </c>
      <c r="H9" s="56"/>
      <c r="I9" s="138">
        <v>0</v>
      </c>
    </row>
    <row r="10" spans="1:9" ht="10.5" customHeight="1" x14ac:dyDescent="0.15">
      <c r="A10" s="132" t="s">
        <v>109</v>
      </c>
      <c r="B10" s="133">
        <v>32300</v>
      </c>
      <c r="C10" s="134">
        <v>14600</v>
      </c>
      <c r="D10" s="135">
        <v>0</v>
      </c>
      <c r="E10" s="136">
        <v>33827</v>
      </c>
      <c r="F10" s="315">
        <v>480552</v>
      </c>
      <c r="G10" s="137">
        <v>71.056040218837794</v>
      </c>
      <c r="H10" s="56"/>
      <c r="I10" s="138">
        <v>0</v>
      </c>
    </row>
    <row r="11" spans="1:9" ht="10.5" customHeight="1" x14ac:dyDescent="0.15">
      <c r="A11" s="132" t="s">
        <v>110</v>
      </c>
      <c r="B11" s="133">
        <v>23736</v>
      </c>
      <c r="C11" s="134">
        <v>18777</v>
      </c>
      <c r="D11" s="135">
        <v>65630</v>
      </c>
      <c r="E11" s="136"/>
      <c r="F11" s="315"/>
      <c r="G11" s="137">
        <v>0</v>
      </c>
      <c r="H11" s="56"/>
      <c r="I11" s="138">
        <v>0</v>
      </c>
    </row>
    <row r="12" spans="1:9" ht="10.5" customHeight="1" x14ac:dyDescent="0.15">
      <c r="A12" s="132" t="s">
        <v>111</v>
      </c>
      <c r="B12" s="133">
        <v>101650</v>
      </c>
      <c r="C12" s="134">
        <v>61060</v>
      </c>
      <c r="D12" s="135">
        <v>601901</v>
      </c>
      <c r="E12" s="136"/>
      <c r="F12" s="315"/>
      <c r="G12" s="137">
        <v>0</v>
      </c>
      <c r="H12" s="56"/>
      <c r="I12" s="138">
        <v>0</v>
      </c>
    </row>
    <row r="13" spans="1:9" ht="10.5" customHeight="1" x14ac:dyDescent="0.15">
      <c r="A13" s="132" t="s">
        <v>112</v>
      </c>
      <c r="B13" s="133">
        <v>17008</v>
      </c>
      <c r="C13" s="134">
        <v>7585</v>
      </c>
      <c r="D13" s="135">
        <v>57803</v>
      </c>
      <c r="E13" s="136"/>
      <c r="F13" s="315"/>
      <c r="G13" s="137">
        <v>0</v>
      </c>
      <c r="H13" s="56"/>
      <c r="I13" s="138">
        <v>0</v>
      </c>
    </row>
    <row r="14" spans="1:9" ht="10.5" customHeight="1" x14ac:dyDescent="0.15">
      <c r="A14" s="132" t="s">
        <v>113</v>
      </c>
      <c r="B14" s="133">
        <v>33220</v>
      </c>
      <c r="C14" s="134">
        <v>27424</v>
      </c>
      <c r="D14" s="135">
        <v>61470</v>
      </c>
      <c r="E14" s="136"/>
      <c r="F14" s="315"/>
      <c r="G14" s="137">
        <v>0</v>
      </c>
      <c r="H14" s="56"/>
      <c r="I14" s="138">
        <v>0</v>
      </c>
    </row>
    <row r="15" spans="1:9" ht="10.5" customHeight="1" x14ac:dyDescent="0.15">
      <c r="A15" s="132" t="s">
        <v>114</v>
      </c>
      <c r="B15" s="133">
        <v>24790</v>
      </c>
      <c r="C15" s="134">
        <v>10440</v>
      </c>
      <c r="D15" s="135">
        <v>33189</v>
      </c>
      <c r="E15" s="136"/>
      <c r="F15" s="315"/>
      <c r="G15" s="137">
        <v>0</v>
      </c>
      <c r="H15" s="56"/>
      <c r="I15" s="138">
        <v>0</v>
      </c>
    </row>
    <row r="16" spans="1:9" ht="10.5" customHeight="1" x14ac:dyDescent="0.15">
      <c r="A16" s="132" t="s">
        <v>115</v>
      </c>
      <c r="B16" s="133">
        <v>22105</v>
      </c>
      <c r="C16" s="134">
        <v>16964</v>
      </c>
      <c r="D16" s="135">
        <v>23683</v>
      </c>
      <c r="E16" s="136"/>
      <c r="F16" s="315"/>
      <c r="G16" s="137">
        <v>0</v>
      </c>
      <c r="H16" s="56"/>
      <c r="I16" s="138">
        <v>0</v>
      </c>
    </row>
    <row r="17" spans="1:9" ht="10.5" customHeight="1" x14ac:dyDescent="0.15">
      <c r="A17" s="132" t="s">
        <v>116</v>
      </c>
      <c r="B17" s="133">
        <v>103400</v>
      </c>
      <c r="C17" s="134">
        <v>69471</v>
      </c>
      <c r="D17" s="135">
        <v>74490</v>
      </c>
      <c r="E17" s="136"/>
      <c r="F17" s="315"/>
      <c r="G17" s="137">
        <v>0</v>
      </c>
      <c r="H17" s="56"/>
      <c r="I17" s="138">
        <v>0</v>
      </c>
    </row>
    <row r="18" spans="1:9" ht="10.5" customHeight="1" x14ac:dyDescent="0.15">
      <c r="A18" s="132" t="s">
        <v>117</v>
      </c>
      <c r="B18" s="133">
        <v>50750</v>
      </c>
      <c r="C18" s="134">
        <v>19860</v>
      </c>
      <c r="D18" s="135">
        <v>195518</v>
      </c>
      <c r="E18" s="136"/>
      <c r="F18" s="315"/>
      <c r="G18" s="137">
        <v>0</v>
      </c>
      <c r="H18" s="56"/>
      <c r="I18" s="138">
        <v>0</v>
      </c>
    </row>
    <row r="19" spans="1:9" ht="10.5" customHeight="1" x14ac:dyDescent="0.15">
      <c r="A19" s="132" t="s">
        <v>118</v>
      </c>
      <c r="B19" s="133">
        <v>14666</v>
      </c>
      <c r="C19" s="134">
        <v>8731</v>
      </c>
      <c r="D19" s="135">
        <v>39340</v>
      </c>
      <c r="E19" s="136"/>
      <c r="F19" s="315"/>
      <c r="G19" s="137">
        <v>0</v>
      </c>
      <c r="H19" s="56"/>
      <c r="I19" s="138">
        <v>0</v>
      </c>
    </row>
    <row r="20" spans="1:9" ht="10.5" customHeight="1" x14ac:dyDescent="0.15">
      <c r="A20" s="132" t="s">
        <v>119</v>
      </c>
      <c r="B20" s="133">
        <v>6240</v>
      </c>
      <c r="C20" s="134">
        <v>4570</v>
      </c>
      <c r="D20" s="135">
        <v>0</v>
      </c>
      <c r="E20" s="136">
        <v>31716</v>
      </c>
      <c r="F20" s="315">
        <v>223154</v>
      </c>
      <c r="G20" s="137">
        <v>208.29234143837218</v>
      </c>
      <c r="H20" s="56"/>
      <c r="I20" s="138">
        <v>0</v>
      </c>
    </row>
    <row r="21" spans="1:9" ht="10.5" customHeight="1" x14ac:dyDescent="0.15">
      <c r="A21" s="132" t="s">
        <v>120</v>
      </c>
      <c r="B21" s="133">
        <v>9454</v>
      </c>
      <c r="C21" s="134">
        <v>5500</v>
      </c>
      <c r="D21" s="135">
        <v>16713</v>
      </c>
      <c r="E21" s="136"/>
      <c r="F21" s="315"/>
      <c r="G21" s="137">
        <v>0</v>
      </c>
      <c r="H21" s="56"/>
      <c r="I21" s="138">
        <v>0</v>
      </c>
    </row>
    <row r="22" spans="1:9" ht="10.5" customHeight="1" x14ac:dyDescent="0.15">
      <c r="A22" s="132" t="s">
        <v>121</v>
      </c>
      <c r="B22" s="133">
        <v>30000</v>
      </c>
      <c r="C22" s="134">
        <v>13000</v>
      </c>
      <c r="D22" s="135">
        <v>222526</v>
      </c>
      <c r="E22" s="136"/>
      <c r="F22" s="315"/>
      <c r="G22" s="137">
        <v>0</v>
      </c>
      <c r="H22" s="56"/>
      <c r="I22" s="138">
        <v>0</v>
      </c>
    </row>
    <row r="23" spans="1:9" ht="10.5" customHeight="1" x14ac:dyDescent="0.15">
      <c r="A23" s="132" t="s">
        <v>122</v>
      </c>
      <c r="B23" s="133">
        <v>5500</v>
      </c>
      <c r="C23" s="134">
        <v>3652</v>
      </c>
      <c r="D23" s="135">
        <v>0</v>
      </c>
      <c r="E23" s="136">
        <v>22647</v>
      </c>
      <c r="F23" s="315">
        <v>739761</v>
      </c>
      <c r="G23" s="137">
        <v>675.66720859287943</v>
      </c>
      <c r="H23" s="56"/>
      <c r="I23" s="138">
        <v>0</v>
      </c>
    </row>
    <row r="24" spans="1:9" ht="10.5" customHeight="1" x14ac:dyDescent="0.15">
      <c r="A24" s="132" t="s">
        <v>123</v>
      </c>
      <c r="B24" s="133">
        <v>16450</v>
      </c>
      <c r="C24" s="134">
        <v>14736</v>
      </c>
      <c r="D24" s="135">
        <v>33835</v>
      </c>
      <c r="E24" s="136"/>
      <c r="F24" s="315"/>
      <c r="G24" s="137">
        <v>0</v>
      </c>
      <c r="H24" s="139"/>
      <c r="I24" s="140">
        <v>0</v>
      </c>
    </row>
    <row r="25" spans="1:9" ht="10.5" customHeight="1" x14ac:dyDescent="0.15">
      <c r="A25" s="132" t="s">
        <v>124</v>
      </c>
      <c r="B25" s="133">
        <v>10680</v>
      </c>
      <c r="C25" s="134">
        <v>5079</v>
      </c>
      <c r="D25" s="135">
        <v>8528</v>
      </c>
      <c r="E25" s="136"/>
      <c r="F25" s="315"/>
      <c r="G25" s="137">
        <v>0</v>
      </c>
      <c r="H25" s="141"/>
      <c r="I25" s="138">
        <v>0</v>
      </c>
    </row>
    <row r="26" spans="1:9" ht="10.5" customHeight="1" x14ac:dyDescent="0.15">
      <c r="A26" s="132" t="s">
        <v>125</v>
      </c>
      <c r="B26" s="133">
        <v>3860</v>
      </c>
      <c r="C26" s="134">
        <v>1967</v>
      </c>
      <c r="D26" s="135">
        <v>29392</v>
      </c>
      <c r="E26" s="136"/>
      <c r="F26" s="315"/>
      <c r="G26" s="137">
        <v>0</v>
      </c>
      <c r="H26" s="141"/>
      <c r="I26" s="138">
        <v>0</v>
      </c>
    </row>
    <row r="27" spans="1:9" ht="10.5" customHeight="1" x14ac:dyDescent="0.15">
      <c r="A27" s="132" t="s">
        <v>126</v>
      </c>
      <c r="B27" s="133">
        <v>10519</v>
      </c>
      <c r="C27" s="134">
        <v>5400</v>
      </c>
      <c r="D27" s="135">
        <v>0</v>
      </c>
      <c r="E27" s="136">
        <v>12065</v>
      </c>
      <c r="F27" s="315">
        <v>371286</v>
      </c>
      <c r="G27" s="137">
        <v>249.08493224205017</v>
      </c>
      <c r="H27" s="141"/>
      <c r="I27" s="138">
        <v>0</v>
      </c>
    </row>
    <row r="28" spans="1:9" ht="10.5" customHeight="1" x14ac:dyDescent="0.15">
      <c r="A28" s="132" t="s">
        <v>127</v>
      </c>
      <c r="B28" s="133">
        <v>15270</v>
      </c>
      <c r="C28" s="134">
        <v>7390</v>
      </c>
      <c r="D28" s="135">
        <v>26511</v>
      </c>
      <c r="E28" s="136"/>
      <c r="F28" s="315"/>
      <c r="G28" s="137">
        <v>0</v>
      </c>
      <c r="H28" s="141"/>
      <c r="I28" s="138">
        <v>0</v>
      </c>
    </row>
    <row r="29" spans="1:9" ht="10.5" customHeight="1" x14ac:dyDescent="0.15">
      <c r="A29" s="132" t="s">
        <v>128</v>
      </c>
      <c r="B29" s="133">
        <v>6450</v>
      </c>
      <c r="C29" s="134">
        <v>6044</v>
      </c>
      <c r="D29" s="135">
        <v>0</v>
      </c>
      <c r="E29" s="136">
        <v>7987</v>
      </c>
      <c r="F29" s="315">
        <v>186848</v>
      </c>
      <c r="G29" s="137">
        <v>136.95923064518493</v>
      </c>
      <c r="H29" s="141"/>
      <c r="I29" s="138">
        <v>0</v>
      </c>
    </row>
    <row r="30" spans="1:9" ht="10.5" customHeight="1" x14ac:dyDescent="0.15">
      <c r="A30" s="132" t="s">
        <v>129</v>
      </c>
      <c r="B30" s="133">
        <v>7050</v>
      </c>
      <c r="C30" s="134">
        <v>3579</v>
      </c>
      <c r="D30" s="135">
        <v>31081</v>
      </c>
      <c r="E30" s="136"/>
      <c r="F30" s="309"/>
      <c r="G30" s="137">
        <v>0</v>
      </c>
      <c r="H30" s="141"/>
      <c r="I30" s="138">
        <v>0</v>
      </c>
    </row>
    <row r="31" spans="1:9" ht="10.5" customHeight="1" x14ac:dyDescent="0.15">
      <c r="A31" s="132" t="s">
        <v>130</v>
      </c>
      <c r="B31" s="133">
        <v>5025</v>
      </c>
      <c r="C31" s="134">
        <v>2535</v>
      </c>
      <c r="D31" s="135">
        <v>27082</v>
      </c>
      <c r="E31" s="136"/>
      <c r="F31" s="309"/>
      <c r="G31" s="137">
        <v>0</v>
      </c>
      <c r="H31" s="141"/>
      <c r="I31" s="138">
        <v>0</v>
      </c>
    </row>
    <row r="32" spans="1:9" ht="10.5" customHeight="1" x14ac:dyDescent="0.15">
      <c r="A32" s="132" t="s">
        <v>131</v>
      </c>
      <c r="B32" s="133">
        <v>14200</v>
      </c>
      <c r="C32" s="134">
        <v>7797</v>
      </c>
      <c r="D32" s="135">
        <v>37722</v>
      </c>
      <c r="E32" s="136"/>
      <c r="F32" s="309"/>
      <c r="G32" s="137">
        <v>0</v>
      </c>
      <c r="H32" s="72"/>
      <c r="I32" s="142">
        <v>0</v>
      </c>
    </row>
    <row r="33" spans="1:9" ht="10.5" customHeight="1" x14ac:dyDescent="0.15">
      <c r="A33" s="132" t="s">
        <v>132</v>
      </c>
      <c r="B33" s="133">
        <v>11614</v>
      </c>
      <c r="C33" s="134">
        <v>7469</v>
      </c>
      <c r="D33" s="135">
        <v>36654</v>
      </c>
      <c r="E33" s="136"/>
      <c r="F33" s="309"/>
      <c r="G33" s="137">
        <v>0</v>
      </c>
      <c r="H33" s="56"/>
      <c r="I33" s="138">
        <v>0</v>
      </c>
    </row>
    <row r="34" spans="1:9" ht="10.5" customHeight="1" thickBot="1" x14ac:dyDescent="0.2">
      <c r="A34" s="143" t="s">
        <v>133</v>
      </c>
      <c r="B34" s="133">
        <v>211000</v>
      </c>
      <c r="C34" s="134">
        <v>96614</v>
      </c>
      <c r="D34" s="144">
        <v>252971</v>
      </c>
      <c r="E34" s="145"/>
      <c r="F34" s="310"/>
      <c r="G34" s="146"/>
      <c r="H34" s="139"/>
      <c r="I34" s="140"/>
    </row>
    <row r="35" spans="1:9" ht="10.5" customHeight="1" thickTop="1" x14ac:dyDescent="0.15">
      <c r="A35" s="147" t="s">
        <v>134</v>
      </c>
      <c r="B35" s="148">
        <v>1147740</v>
      </c>
      <c r="C35" s="149">
        <v>603700</v>
      </c>
      <c r="D35" s="148">
        <v>3707252</v>
      </c>
      <c r="E35" s="150">
        <v>162400</v>
      </c>
      <c r="F35" s="151">
        <v>2212576</v>
      </c>
      <c r="G35" s="152">
        <v>8.7756683448341217</v>
      </c>
      <c r="H35" s="153">
        <v>0</v>
      </c>
      <c r="I35" s="149">
        <v>0</v>
      </c>
    </row>
    <row r="36" spans="1:9" ht="10.5" customHeight="1" x14ac:dyDescent="0.15">
      <c r="A36" s="154" t="s">
        <v>135</v>
      </c>
      <c r="B36" s="356">
        <v>29</v>
      </c>
      <c r="C36" s="357"/>
      <c r="D36" s="155">
        <v>23</v>
      </c>
      <c r="E36" s="302">
        <v>6</v>
      </c>
      <c r="F36" s="302">
        <v>6</v>
      </c>
      <c r="G36" s="158"/>
      <c r="H36" s="67"/>
      <c r="I36" s="159"/>
    </row>
    <row r="37" spans="1:9" ht="10.5" customHeight="1" x14ac:dyDescent="0.15">
      <c r="A37" s="160"/>
      <c r="B37" s="161"/>
      <c r="C37" s="161"/>
      <c r="D37" s="161"/>
      <c r="E37" s="161"/>
      <c r="F37" s="161"/>
      <c r="G37" s="161"/>
      <c r="H37" s="162"/>
      <c r="I37" s="162"/>
    </row>
    <row r="38" spans="1:9" ht="10.5" customHeight="1" x14ac:dyDescent="0.15">
      <c r="A38" s="163" t="s">
        <v>136</v>
      </c>
      <c r="B38" s="162"/>
      <c r="C38" s="162"/>
      <c r="D38" s="162"/>
      <c r="E38" s="162"/>
      <c r="F38" s="162"/>
      <c r="G38" s="162"/>
      <c r="H38" s="162"/>
      <c r="I38" s="162"/>
    </row>
    <row r="39" spans="1:9" ht="10.5" customHeight="1" thickBot="1" x14ac:dyDescent="0.2">
      <c r="A39" s="164" t="s">
        <v>137</v>
      </c>
      <c r="B39" s="165">
        <v>119850</v>
      </c>
      <c r="C39" s="166">
        <v>14600</v>
      </c>
      <c r="D39" s="167">
        <v>0</v>
      </c>
      <c r="E39" s="167">
        <v>63736</v>
      </c>
      <c r="F39" s="168">
        <v>0</v>
      </c>
      <c r="G39" s="169">
        <v>0</v>
      </c>
      <c r="H39" s="168"/>
      <c r="I39" s="170">
        <v>0</v>
      </c>
    </row>
    <row r="40" spans="1:9" ht="10.5" customHeight="1" thickTop="1" x14ac:dyDescent="0.15">
      <c r="A40" s="171" t="s">
        <v>134</v>
      </c>
      <c r="B40" s="172">
        <v>119850</v>
      </c>
      <c r="C40" s="149">
        <v>14600</v>
      </c>
      <c r="D40" s="173">
        <v>0</v>
      </c>
      <c r="E40" s="173"/>
      <c r="F40" s="153">
        <v>0</v>
      </c>
      <c r="G40" s="174">
        <v>0</v>
      </c>
      <c r="H40" s="153">
        <v>0</v>
      </c>
      <c r="I40" s="149">
        <v>0</v>
      </c>
    </row>
    <row r="41" spans="1:9" ht="10.5" customHeight="1" x14ac:dyDescent="0.15">
      <c r="A41" s="175" t="s">
        <v>135</v>
      </c>
      <c r="B41" s="356">
        <v>1</v>
      </c>
      <c r="C41" s="357"/>
      <c r="D41" s="156">
        <v>1</v>
      </c>
      <c r="E41" s="156"/>
      <c r="F41" s="67"/>
      <c r="G41" s="176"/>
      <c r="H41" s="67"/>
      <c r="I41" s="159"/>
    </row>
    <row r="42" spans="1:9" ht="10.5" customHeight="1" x14ac:dyDescent="0.15">
      <c r="A42" s="163"/>
      <c r="B42" s="163"/>
      <c r="C42" s="163"/>
      <c r="D42" s="163"/>
      <c r="E42" s="163"/>
      <c r="F42" s="163"/>
      <c r="G42" s="163"/>
      <c r="H42" s="163"/>
      <c r="I42" s="163"/>
    </row>
    <row r="43" spans="1:9" ht="12" customHeight="1" x14ac:dyDescent="0.15">
      <c r="A43" s="110" t="s">
        <v>138</v>
      </c>
      <c r="B43" s="163"/>
      <c r="C43" s="163"/>
      <c r="D43" s="163"/>
      <c r="E43" s="163"/>
      <c r="F43" s="163"/>
      <c r="G43" s="163"/>
      <c r="H43" s="163"/>
      <c r="I43" s="163"/>
    </row>
    <row r="44" spans="1:9" ht="10.5" customHeight="1" x14ac:dyDescent="0.15">
      <c r="A44" s="358" t="s">
        <v>90</v>
      </c>
      <c r="B44" s="354" t="s">
        <v>91</v>
      </c>
      <c r="C44" s="355"/>
      <c r="D44" s="112" t="s">
        <v>92</v>
      </c>
      <c r="E44" s="112" t="s">
        <v>92</v>
      </c>
      <c r="F44" s="354" t="s">
        <v>139</v>
      </c>
      <c r="G44" s="355"/>
      <c r="H44" s="348" t="s">
        <v>94</v>
      </c>
      <c r="I44" s="349"/>
    </row>
    <row r="45" spans="1:9" ht="10.5" customHeight="1" x14ac:dyDescent="0.15">
      <c r="A45" s="359"/>
      <c r="B45" s="125" t="s">
        <v>140</v>
      </c>
      <c r="C45" s="177" t="s">
        <v>141</v>
      </c>
      <c r="D45" s="125" t="s">
        <v>97</v>
      </c>
      <c r="E45" s="178" t="s">
        <v>98</v>
      </c>
      <c r="F45" s="125" t="s">
        <v>99</v>
      </c>
      <c r="G45" s="177" t="s">
        <v>100</v>
      </c>
      <c r="H45" s="179" t="s">
        <v>99</v>
      </c>
      <c r="I45" s="180" t="s">
        <v>100</v>
      </c>
    </row>
    <row r="46" spans="1:9" ht="10.5" customHeight="1" x14ac:dyDescent="0.15">
      <c r="A46" s="360"/>
      <c r="B46" s="123" t="s">
        <v>142</v>
      </c>
      <c r="C46" s="124" t="s">
        <v>143</v>
      </c>
      <c r="D46" s="122" t="s">
        <v>103</v>
      </c>
      <c r="E46" s="122" t="s">
        <v>103</v>
      </c>
      <c r="F46" s="123" t="s">
        <v>103</v>
      </c>
      <c r="G46" s="124" t="s">
        <v>104</v>
      </c>
      <c r="H46" s="123" t="s">
        <v>103</v>
      </c>
      <c r="I46" s="124" t="s">
        <v>104</v>
      </c>
    </row>
    <row r="47" spans="1:9" ht="10.5" customHeight="1" x14ac:dyDescent="0.15">
      <c r="A47" s="181" t="s">
        <v>105</v>
      </c>
      <c r="B47" s="182">
        <v>268</v>
      </c>
      <c r="C47" s="183">
        <v>101</v>
      </c>
      <c r="D47" s="184">
        <v>0</v>
      </c>
      <c r="E47" s="185">
        <v>896544</v>
      </c>
      <c r="F47" s="186">
        <v>6596460</v>
      </c>
      <c r="G47" s="187">
        <v>214.74829875278223</v>
      </c>
      <c r="H47" s="85">
        <v>0</v>
      </c>
      <c r="I47" s="188">
        <v>0</v>
      </c>
    </row>
    <row r="48" spans="1:9" ht="10.5" customHeight="1" x14ac:dyDescent="0.15">
      <c r="A48" s="189" t="s">
        <v>144</v>
      </c>
      <c r="B48" s="141">
        <v>44</v>
      </c>
      <c r="C48" s="190">
        <v>10</v>
      </c>
      <c r="D48" s="191">
        <v>0</v>
      </c>
      <c r="E48" s="192">
        <v>5467</v>
      </c>
      <c r="F48" s="193">
        <v>0</v>
      </c>
      <c r="G48" s="137">
        <v>0</v>
      </c>
      <c r="H48" s="56">
        <v>0</v>
      </c>
      <c r="I48" s="194">
        <v>0</v>
      </c>
    </row>
    <row r="49" spans="1:9" ht="10.5" customHeight="1" x14ac:dyDescent="0.15">
      <c r="A49" s="189" t="s">
        <v>115</v>
      </c>
      <c r="B49" s="141">
        <v>60</v>
      </c>
      <c r="C49" s="190">
        <v>6</v>
      </c>
      <c r="D49" s="191">
        <v>97148</v>
      </c>
      <c r="E49" s="192">
        <v>0</v>
      </c>
      <c r="F49" s="193">
        <v>0</v>
      </c>
      <c r="G49" s="195">
        <v>0</v>
      </c>
      <c r="H49" s="56">
        <v>0</v>
      </c>
      <c r="I49" s="196">
        <v>0</v>
      </c>
    </row>
    <row r="50" spans="1:9" ht="10.5" customHeight="1" x14ac:dyDescent="0.15">
      <c r="A50" s="189" t="s">
        <v>145</v>
      </c>
      <c r="B50" s="141">
        <v>149</v>
      </c>
      <c r="C50" s="190">
        <v>17</v>
      </c>
      <c r="D50" s="191">
        <v>0</v>
      </c>
      <c r="E50" s="192">
        <v>281837</v>
      </c>
      <c r="F50" s="193">
        <v>1645874</v>
      </c>
      <c r="G50" s="195">
        <v>90.954576702793389</v>
      </c>
      <c r="H50" s="56">
        <v>0</v>
      </c>
      <c r="I50" s="196">
        <v>0</v>
      </c>
    </row>
    <row r="51" spans="1:9" ht="10.5" customHeight="1" x14ac:dyDescent="0.15">
      <c r="A51" s="189" t="s">
        <v>146</v>
      </c>
      <c r="B51" s="141">
        <v>48</v>
      </c>
      <c r="C51" s="190">
        <v>8</v>
      </c>
      <c r="D51" s="191">
        <v>0</v>
      </c>
      <c r="E51" s="192">
        <v>118541</v>
      </c>
      <c r="F51" s="193"/>
      <c r="G51" s="137">
        <v>0</v>
      </c>
      <c r="H51" s="56">
        <v>0</v>
      </c>
      <c r="I51" s="194">
        <v>0</v>
      </c>
    </row>
    <row r="52" spans="1:9" ht="10.5" customHeight="1" x14ac:dyDescent="0.15">
      <c r="A52" s="189" t="s">
        <v>147</v>
      </c>
      <c r="B52" s="141">
        <v>60</v>
      </c>
      <c r="C52" s="190">
        <v>43</v>
      </c>
      <c r="D52" s="191">
        <v>0</v>
      </c>
      <c r="E52" s="192">
        <v>12496</v>
      </c>
      <c r="F52" s="193">
        <v>659138</v>
      </c>
      <c r="G52" s="137">
        <v>99.622601585466313</v>
      </c>
      <c r="H52" s="56">
        <v>0</v>
      </c>
      <c r="I52" s="194">
        <v>0</v>
      </c>
    </row>
    <row r="53" spans="1:9" ht="10.5" customHeight="1" x14ac:dyDescent="0.15">
      <c r="A53" s="189" t="s">
        <v>148</v>
      </c>
      <c r="B53" s="141">
        <v>40</v>
      </c>
      <c r="C53" s="190">
        <v>6</v>
      </c>
      <c r="D53" s="191">
        <v>0</v>
      </c>
      <c r="E53" s="192">
        <v>65342</v>
      </c>
      <c r="F53" s="193">
        <v>886975</v>
      </c>
      <c r="G53" s="137">
        <v>156.21174949762505</v>
      </c>
      <c r="H53" s="56">
        <v>0</v>
      </c>
      <c r="I53" s="194">
        <v>0</v>
      </c>
    </row>
    <row r="54" spans="1:9" ht="10.5" customHeight="1" thickBot="1" x14ac:dyDescent="0.2">
      <c r="A54" s="197" t="s">
        <v>131</v>
      </c>
      <c r="B54" s="198">
        <v>41</v>
      </c>
      <c r="C54" s="199">
        <v>2</v>
      </c>
      <c r="D54" s="200">
        <v>0</v>
      </c>
      <c r="E54" s="201">
        <v>61930</v>
      </c>
      <c r="F54" s="202">
        <v>246657</v>
      </c>
      <c r="G54" s="203">
        <v>46.160799336755602</v>
      </c>
      <c r="H54" s="139">
        <v>0</v>
      </c>
      <c r="I54" s="204">
        <v>0</v>
      </c>
    </row>
    <row r="55" spans="1:9" ht="10.5" customHeight="1" thickTop="1" x14ac:dyDescent="0.15">
      <c r="A55" s="205" t="s">
        <v>134</v>
      </c>
      <c r="B55" s="206">
        <v>710</v>
      </c>
      <c r="C55" s="196">
        <v>193</v>
      </c>
      <c r="D55" s="207">
        <v>97148</v>
      </c>
      <c r="E55" s="208">
        <v>1442157</v>
      </c>
      <c r="F55" s="209">
        <v>10035104</v>
      </c>
      <c r="G55" s="195">
        <v>106.06693404205959</v>
      </c>
      <c r="H55" s="172">
        <v>0</v>
      </c>
      <c r="I55" s="174">
        <v>0</v>
      </c>
    </row>
    <row r="56" spans="1:9" ht="10.5" customHeight="1" x14ac:dyDescent="0.15">
      <c r="A56" s="175" t="s">
        <v>135</v>
      </c>
      <c r="B56" s="361">
        <v>7</v>
      </c>
      <c r="C56" s="362"/>
      <c r="D56" s="156">
        <v>1</v>
      </c>
      <c r="E56" s="156">
        <v>6</v>
      </c>
      <c r="F56" s="67">
        <v>5</v>
      </c>
      <c r="G56" s="158"/>
      <c r="H56" s="157">
        <v>0</v>
      </c>
      <c r="I56" s="210"/>
    </row>
    <row r="57" spans="1:9" ht="10.5" customHeight="1" x14ac:dyDescent="0.15">
      <c r="A57" s="163"/>
      <c r="B57" s="163"/>
      <c r="C57" s="163"/>
      <c r="D57" s="163"/>
      <c r="E57" s="163"/>
      <c r="F57" s="163"/>
      <c r="G57" s="163"/>
      <c r="H57" s="211"/>
      <c r="I57" s="212"/>
    </row>
    <row r="58" spans="1:9" ht="12" customHeight="1" x14ac:dyDescent="0.15">
      <c r="A58" s="110" t="s">
        <v>149</v>
      </c>
      <c r="B58" s="163"/>
      <c r="C58" s="163"/>
      <c r="D58" s="163"/>
      <c r="E58" s="163"/>
      <c r="F58" s="163"/>
      <c r="G58" s="163"/>
      <c r="H58" s="213"/>
      <c r="I58" s="214"/>
    </row>
    <row r="59" spans="1:9" ht="10.5" customHeight="1" x14ac:dyDescent="0.15">
      <c r="A59" s="345" t="s">
        <v>90</v>
      </c>
      <c r="B59" s="348" t="s">
        <v>91</v>
      </c>
      <c r="C59" s="363"/>
      <c r="D59" s="112" t="s">
        <v>92</v>
      </c>
      <c r="E59" s="112" t="s">
        <v>92</v>
      </c>
      <c r="F59" s="354" t="s">
        <v>139</v>
      </c>
      <c r="G59" s="355"/>
      <c r="H59" s="368" t="s">
        <v>94</v>
      </c>
      <c r="I59" s="369"/>
    </row>
    <row r="60" spans="1:9" ht="10.5" customHeight="1" x14ac:dyDescent="0.15">
      <c r="A60" s="346"/>
      <c r="B60" s="364"/>
      <c r="C60" s="365"/>
      <c r="D60" s="116" t="s">
        <v>97</v>
      </c>
      <c r="E60" s="116" t="s">
        <v>98</v>
      </c>
      <c r="F60" s="117" t="s">
        <v>99</v>
      </c>
      <c r="G60" s="118" t="s">
        <v>100</v>
      </c>
      <c r="H60" s="215" t="s">
        <v>99</v>
      </c>
      <c r="I60" s="216" t="s">
        <v>100</v>
      </c>
    </row>
    <row r="61" spans="1:9" ht="10.5" customHeight="1" x14ac:dyDescent="0.15">
      <c r="A61" s="347"/>
      <c r="B61" s="366"/>
      <c r="C61" s="367"/>
      <c r="D61" s="122" t="s">
        <v>103</v>
      </c>
      <c r="E61" s="122" t="s">
        <v>103</v>
      </c>
      <c r="F61" s="123" t="s">
        <v>103</v>
      </c>
      <c r="G61" s="124" t="s">
        <v>104</v>
      </c>
      <c r="H61" s="217" t="s">
        <v>103</v>
      </c>
      <c r="I61" s="218" t="s">
        <v>104</v>
      </c>
    </row>
    <row r="62" spans="1:9" ht="10.5" customHeight="1" x14ac:dyDescent="0.15">
      <c r="A62" s="219"/>
      <c r="B62" s="220"/>
      <c r="C62" s="220"/>
      <c r="D62" s="220"/>
      <c r="E62" s="220"/>
      <c r="F62" s="220"/>
      <c r="G62" s="220"/>
      <c r="H62" s="221"/>
      <c r="I62" s="222"/>
    </row>
    <row r="63" spans="1:9" ht="10.5" customHeight="1" x14ac:dyDescent="0.15">
      <c r="A63" s="219" t="s">
        <v>150</v>
      </c>
      <c r="B63" s="220"/>
      <c r="C63" s="220"/>
      <c r="D63" s="213"/>
      <c r="E63" s="223"/>
      <c r="F63" s="90"/>
      <c r="G63" s="90"/>
      <c r="H63" s="213"/>
      <c r="I63" s="224"/>
    </row>
    <row r="64" spans="1:9" ht="10.5" customHeight="1" x14ac:dyDescent="0.15">
      <c r="A64" s="225" t="s">
        <v>144</v>
      </c>
      <c r="B64" s="226" t="s">
        <v>151</v>
      </c>
      <c r="C64" s="227"/>
      <c r="D64" s="207">
        <v>15738</v>
      </c>
      <c r="E64" s="208">
        <v>0</v>
      </c>
      <c r="F64" s="228">
        <v>0</v>
      </c>
      <c r="G64" s="137">
        <v>0</v>
      </c>
      <c r="H64" s="228">
        <v>0</v>
      </c>
      <c r="I64" s="196"/>
    </row>
    <row r="65" spans="1:9" ht="10.5" customHeight="1" x14ac:dyDescent="0.15">
      <c r="A65" s="175" t="s">
        <v>152</v>
      </c>
      <c r="B65" s="356">
        <v>1</v>
      </c>
      <c r="C65" s="370"/>
      <c r="D65" s="156">
        <v>1</v>
      </c>
      <c r="E65" s="229"/>
      <c r="F65" s="67"/>
      <c r="G65" s="176"/>
      <c r="H65" s="67"/>
      <c r="I65" s="210"/>
    </row>
    <row r="66" spans="1:9" ht="10.5" customHeight="1" x14ac:dyDescent="0.15">
      <c r="A66" s="219"/>
      <c r="B66" s="220"/>
      <c r="C66" s="220"/>
      <c r="D66" s="211"/>
      <c r="E66" s="230"/>
      <c r="F66" s="220"/>
      <c r="G66" s="220"/>
      <c r="H66" s="221"/>
      <c r="I66" s="222"/>
    </row>
    <row r="67" spans="1:9" ht="10.5" customHeight="1" x14ac:dyDescent="0.15">
      <c r="A67" s="219" t="s">
        <v>153</v>
      </c>
      <c r="B67" s="220"/>
      <c r="C67" s="339" t="s">
        <v>219</v>
      </c>
      <c r="D67" s="213"/>
      <c r="E67" s="223"/>
      <c r="F67" s="90"/>
      <c r="G67" s="90"/>
      <c r="H67" s="90"/>
      <c r="I67" s="91"/>
    </row>
    <row r="68" spans="1:9" ht="10.5" customHeight="1" x14ac:dyDescent="0.15">
      <c r="A68" s="225" t="s">
        <v>154</v>
      </c>
      <c r="B68" s="226"/>
      <c r="C68" s="232"/>
      <c r="D68" s="233">
        <v>238640</v>
      </c>
      <c r="E68" s="234">
        <v>0</v>
      </c>
      <c r="F68" s="235">
        <v>0</v>
      </c>
      <c r="G68" s="187">
        <v>0</v>
      </c>
      <c r="H68" s="182">
        <v>0</v>
      </c>
      <c r="I68" s="188">
        <v>0</v>
      </c>
    </row>
    <row r="69" spans="1:9" ht="10.5" customHeight="1" x14ac:dyDescent="0.15">
      <c r="A69" s="236" t="s">
        <v>155</v>
      </c>
      <c r="B69" s="237" t="s">
        <v>217</v>
      </c>
      <c r="C69" s="336">
        <v>15000</v>
      </c>
      <c r="D69" s="238">
        <v>118316</v>
      </c>
      <c r="E69" s="239">
        <v>0</v>
      </c>
      <c r="F69" s="240">
        <v>0</v>
      </c>
      <c r="G69" s="137">
        <v>0</v>
      </c>
      <c r="H69" s="141">
        <v>0</v>
      </c>
      <c r="I69" s="194">
        <v>0</v>
      </c>
    </row>
    <row r="70" spans="1:9" ht="10.5" customHeight="1" x14ac:dyDescent="0.15">
      <c r="A70" s="236" t="s">
        <v>156</v>
      </c>
      <c r="B70" s="237" t="s">
        <v>217</v>
      </c>
      <c r="C70" s="336">
        <v>11500</v>
      </c>
      <c r="D70" s="238">
        <v>0</v>
      </c>
      <c r="E70" s="239">
        <v>68816</v>
      </c>
      <c r="F70" s="240">
        <v>766637</v>
      </c>
      <c r="G70" s="137">
        <v>367.93866385102706</v>
      </c>
      <c r="H70" s="141">
        <v>0</v>
      </c>
      <c r="I70" s="194">
        <v>0</v>
      </c>
    </row>
    <row r="71" spans="1:9" ht="10.5" customHeight="1" x14ac:dyDescent="0.15">
      <c r="A71" s="236" t="s">
        <v>157</v>
      </c>
      <c r="B71" s="237" t="s">
        <v>218</v>
      </c>
      <c r="C71" s="336">
        <v>1880</v>
      </c>
      <c r="D71" s="238">
        <v>60001</v>
      </c>
      <c r="E71" s="239">
        <v>0</v>
      </c>
      <c r="F71" s="240">
        <v>0</v>
      </c>
      <c r="G71" s="137">
        <v>0</v>
      </c>
      <c r="H71" s="141">
        <v>0</v>
      </c>
      <c r="I71" s="194">
        <v>0</v>
      </c>
    </row>
    <row r="72" spans="1:9" ht="10.5" customHeight="1" x14ac:dyDescent="0.15">
      <c r="A72" s="236" t="s">
        <v>158</v>
      </c>
      <c r="B72" s="241"/>
      <c r="C72" s="337"/>
      <c r="D72" s="238">
        <v>13335</v>
      </c>
      <c r="E72" s="239">
        <v>0</v>
      </c>
      <c r="F72" s="240">
        <v>26618</v>
      </c>
      <c r="G72" s="137">
        <v>2.034164611588273</v>
      </c>
      <c r="H72" s="141">
        <v>0</v>
      </c>
      <c r="I72" s="194">
        <v>0</v>
      </c>
    </row>
    <row r="73" spans="1:9" ht="10.5" customHeight="1" x14ac:dyDescent="0.15">
      <c r="A73" s="236" t="s">
        <v>159</v>
      </c>
      <c r="B73" s="237" t="s">
        <v>218</v>
      </c>
      <c r="C73" s="336">
        <v>5400</v>
      </c>
      <c r="D73" s="238">
        <v>34549</v>
      </c>
      <c r="E73" s="239">
        <v>0</v>
      </c>
      <c r="F73" s="240">
        <v>0</v>
      </c>
      <c r="G73" s="137">
        <v>0</v>
      </c>
      <c r="H73" s="141">
        <v>0</v>
      </c>
      <c r="I73" s="194">
        <v>0</v>
      </c>
    </row>
    <row r="74" spans="1:9" ht="10.5" customHeight="1" x14ac:dyDescent="0.15">
      <c r="A74" s="236" t="s">
        <v>160</v>
      </c>
      <c r="B74" s="237" t="s">
        <v>218</v>
      </c>
      <c r="C74" s="336">
        <v>4200</v>
      </c>
      <c r="D74" s="238">
        <v>0</v>
      </c>
      <c r="E74" s="239">
        <v>3621</v>
      </c>
      <c r="F74" s="240">
        <v>0</v>
      </c>
      <c r="G74" s="137">
        <v>0</v>
      </c>
      <c r="H74" s="141">
        <v>0</v>
      </c>
      <c r="I74" s="194">
        <v>0</v>
      </c>
    </row>
    <row r="75" spans="1:9" ht="10.5" customHeight="1" x14ac:dyDescent="0.15">
      <c r="A75" s="236" t="s">
        <v>161</v>
      </c>
      <c r="B75" s="237" t="s">
        <v>218</v>
      </c>
      <c r="C75" s="336">
        <v>3200</v>
      </c>
      <c r="D75" s="238">
        <v>141210</v>
      </c>
      <c r="E75" s="239">
        <v>0</v>
      </c>
      <c r="F75" s="240">
        <v>0</v>
      </c>
      <c r="G75" s="137">
        <v>0</v>
      </c>
      <c r="H75" s="141">
        <v>0</v>
      </c>
      <c r="I75" s="194">
        <v>0</v>
      </c>
    </row>
    <row r="76" spans="1:9" ht="10.5" customHeight="1" x14ac:dyDescent="0.15">
      <c r="A76" s="236" t="s">
        <v>239</v>
      </c>
      <c r="B76" s="237" t="s">
        <v>218</v>
      </c>
      <c r="C76" s="336">
        <v>2000</v>
      </c>
      <c r="D76" s="238">
        <v>312535</v>
      </c>
      <c r="E76" s="239">
        <v>0</v>
      </c>
      <c r="F76" s="240">
        <v>0</v>
      </c>
      <c r="G76" s="137">
        <v>0</v>
      </c>
      <c r="H76" s="141">
        <v>0</v>
      </c>
      <c r="I76" s="194">
        <v>0</v>
      </c>
    </row>
    <row r="77" spans="1:9" ht="10.5" customHeight="1" x14ac:dyDescent="0.15">
      <c r="A77" s="236" t="s">
        <v>162</v>
      </c>
      <c r="B77" s="237" t="s">
        <v>218</v>
      </c>
      <c r="C77" s="336">
        <v>17301</v>
      </c>
      <c r="D77" s="238">
        <v>1898</v>
      </c>
      <c r="E77" s="239">
        <v>0</v>
      </c>
      <c r="F77" s="240">
        <v>25727</v>
      </c>
      <c r="G77" s="137">
        <v>4.8248739722738998</v>
      </c>
      <c r="H77" s="141">
        <v>0</v>
      </c>
      <c r="I77" s="194">
        <v>0</v>
      </c>
    </row>
    <row r="78" spans="1:9" ht="10.5" customHeight="1" x14ac:dyDescent="0.15">
      <c r="A78" s="236" t="s">
        <v>163</v>
      </c>
      <c r="B78" s="241" t="s">
        <v>218</v>
      </c>
      <c r="C78" s="336">
        <v>5200</v>
      </c>
      <c r="D78" s="238">
        <v>65379</v>
      </c>
      <c r="E78" s="239">
        <v>0</v>
      </c>
      <c r="F78" s="240">
        <v>0</v>
      </c>
      <c r="G78" s="137">
        <v>0</v>
      </c>
      <c r="H78" s="141">
        <v>0</v>
      </c>
      <c r="I78" s="194">
        <v>0</v>
      </c>
    </row>
    <row r="79" spans="1:9" ht="10.5" customHeight="1" x14ac:dyDescent="0.15">
      <c r="A79" s="236" t="s">
        <v>164</v>
      </c>
      <c r="B79" s="241" t="s">
        <v>218</v>
      </c>
      <c r="C79" s="336">
        <v>3000</v>
      </c>
      <c r="D79" s="238">
        <v>30711</v>
      </c>
      <c r="E79" s="239">
        <v>0</v>
      </c>
      <c r="F79" s="240">
        <v>0</v>
      </c>
      <c r="G79" s="137">
        <v>0</v>
      </c>
      <c r="H79" s="141">
        <v>0</v>
      </c>
      <c r="I79" s="194">
        <v>0</v>
      </c>
    </row>
    <row r="80" spans="1:9" ht="10.5" customHeight="1" x14ac:dyDescent="0.15">
      <c r="A80" s="236" t="s">
        <v>165</v>
      </c>
      <c r="B80" s="241"/>
      <c r="C80" s="337"/>
      <c r="D80" s="238">
        <v>81162</v>
      </c>
      <c r="E80" s="239">
        <v>0</v>
      </c>
      <c r="F80" s="240">
        <v>0</v>
      </c>
      <c r="G80" s="137">
        <v>0</v>
      </c>
      <c r="H80" s="141">
        <v>0</v>
      </c>
      <c r="I80" s="194">
        <v>0</v>
      </c>
    </row>
    <row r="81" spans="1:9" ht="10.5" customHeight="1" x14ac:dyDescent="0.15">
      <c r="A81" s="236" t="s">
        <v>166</v>
      </c>
      <c r="B81" s="241"/>
      <c r="C81" s="336"/>
      <c r="D81" s="238">
        <v>0</v>
      </c>
      <c r="E81" s="239">
        <v>87</v>
      </c>
      <c r="F81" s="240">
        <v>0</v>
      </c>
      <c r="G81" s="137">
        <v>0</v>
      </c>
      <c r="H81" s="141">
        <v>0</v>
      </c>
      <c r="I81" s="194">
        <v>0</v>
      </c>
    </row>
    <row r="82" spans="1:9" ht="10.5" customHeight="1" x14ac:dyDescent="0.15">
      <c r="A82" s="236" t="s">
        <v>167</v>
      </c>
      <c r="B82" s="241" t="s">
        <v>218</v>
      </c>
      <c r="C82" s="336">
        <v>3000</v>
      </c>
      <c r="D82" s="238">
        <v>10556</v>
      </c>
      <c r="E82" s="239">
        <v>0</v>
      </c>
      <c r="F82" s="240">
        <v>0</v>
      </c>
      <c r="G82" s="137">
        <v>0</v>
      </c>
      <c r="H82" s="141">
        <v>0</v>
      </c>
      <c r="I82" s="194">
        <v>0</v>
      </c>
    </row>
    <row r="83" spans="1:9" ht="10.5" customHeight="1" x14ac:dyDescent="0.15">
      <c r="A83" s="236" t="s">
        <v>168</v>
      </c>
      <c r="B83" s="241" t="s">
        <v>218</v>
      </c>
      <c r="C83" s="336">
        <v>7000</v>
      </c>
      <c r="D83" s="238">
        <v>0</v>
      </c>
      <c r="E83" s="239">
        <v>55717</v>
      </c>
      <c r="F83" s="240">
        <v>306170</v>
      </c>
      <c r="G83" s="137">
        <v>77.212511569141213</v>
      </c>
      <c r="H83" s="141">
        <v>0</v>
      </c>
      <c r="I83" s="194">
        <v>0</v>
      </c>
    </row>
    <row r="84" spans="1:9" ht="10.5" customHeight="1" x14ac:dyDescent="0.15">
      <c r="A84" s="236" t="s">
        <v>169</v>
      </c>
      <c r="B84" s="241"/>
      <c r="C84" s="336"/>
      <c r="D84" s="238">
        <v>54785</v>
      </c>
      <c r="E84" s="239">
        <v>0</v>
      </c>
      <c r="F84" s="240">
        <v>0</v>
      </c>
      <c r="G84" s="137">
        <v>0</v>
      </c>
      <c r="H84" s="141">
        <v>0</v>
      </c>
      <c r="I84" s="194">
        <v>0</v>
      </c>
    </row>
    <row r="85" spans="1:9" ht="10.5" customHeight="1" x14ac:dyDescent="0.15">
      <c r="A85" s="236" t="s">
        <v>170</v>
      </c>
      <c r="B85" s="241"/>
      <c r="C85" s="336"/>
      <c r="D85" s="238">
        <v>155372</v>
      </c>
      <c r="E85" s="239">
        <v>0</v>
      </c>
      <c r="F85" s="240">
        <v>0</v>
      </c>
      <c r="G85" s="137">
        <v>0</v>
      </c>
      <c r="H85" s="141">
        <v>0</v>
      </c>
      <c r="I85" s="194">
        <v>0</v>
      </c>
    </row>
    <row r="86" spans="1:9" ht="10.5" customHeight="1" x14ac:dyDescent="0.15">
      <c r="A86" s="236" t="s">
        <v>171</v>
      </c>
      <c r="B86" s="241"/>
      <c r="C86" s="336"/>
      <c r="D86" s="238">
        <v>4921</v>
      </c>
      <c r="E86" s="239">
        <v>0</v>
      </c>
      <c r="F86" s="240">
        <v>0</v>
      </c>
      <c r="G86" s="137">
        <v>0</v>
      </c>
      <c r="H86" s="141">
        <v>0</v>
      </c>
      <c r="I86" s="194">
        <v>0</v>
      </c>
    </row>
    <row r="87" spans="1:9" ht="10.5" customHeight="1" x14ac:dyDescent="0.15">
      <c r="A87" s="236" t="s">
        <v>172</v>
      </c>
      <c r="B87" s="241" t="s">
        <v>218</v>
      </c>
      <c r="C87" s="336">
        <v>3500</v>
      </c>
      <c r="D87" s="238">
        <v>0</v>
      </c>
      <c r="E87" s="239">
        <v>33178</v>
      </c>
      <c r="F87" s="240">
        <v>14959</v>
      </c>
      <c r="G87" s="137">
        <v>11.456514413503662</v>
      </c>
      <c r="H87" s="141">
        <v>0</v>
      </c>
      <c r="I87" s="194">
        <v>0</v>
      </c>
    </row>
    <row r="88" spans="1:9" ht="10.5" customHeight="1" x14ac:dyDescent="0.15">
      <c r="A88" s="242" t="s">
        <v>173</v>
      </c>
      <c r="B88" s="243" t="s">
        <v>218</v>
      </c>
      <c r="C88" s="336">
        <v>27000</v>
      </c>
      <c r="D88" s="238">
        <v>10514</v>
      </c>
      <c r="E88" s="239">
        <v>0</v>
      </c>
      <c r="F88" s="244">
        <v>0</v>
      </c>
      <c r="G88" s="245">
        <v>0</v>
      </c>
      <c r="H88" s="246">
        <v>0</v>
      </c>
      <c r="I88" s="204">
        <v>0</v>
      </c>
    </row>
    <row r="89" spans="1:9" ht="10.5" customHeight="1" x14ac:dyDescent="0.15">
      <c r="A89" s="236" t="s">
        <v>174</v>
      </c>
      <c r="B89" s="237" t="s">
        <v>218</v>
      </c>
      <c r="C89" s="336">
        <v>1130</v>
      </c>
      <c r="D89" s="238">
        <v>2533</v>
      </c>
      <c r="E89" s="239">
        <v>0</v>
      </c>
      <c r="F89" s="240">
        <v>222461</v>
      </c>
      <c r="G89" s="137">
        <v>1267.0786580850943</v>
      </c>
      <c r="H89" s="141">
        <v>0</v>
      </c>
      <c r="I89" s="194">
        <v>0</v>
      </c>
    </row>
    <row r="90" spans="1:9" ht="10.5" customHeight="1" x14ac:dyDescent="0.15">
      <c r="A90" s="242" t="s">
        <v>175</v>
      </c>
      <c r="B90" s="243" t="s">
        <v>218</v>
      </c>
      <c r="C90" s="336">
        <v>2450</v>
      </c>
      <c r="D90" s="238">
        <v>13020</v>
      </c>
      <c r="E90" s="239">
        <v>0</v>
      </c>
      <c r="F90" s="244">
        <v>14042</v>
      </c>
      <c r="G90" s="245">
        <v>43.495229835212491</v>
      </c>
      <c r="H90" s="246">
        <v>0</v>
      </c>
      <c r="I90" s="204">
        <v>0</v>
      </c>
    </row>
    <row r="91" spans="1:9" ht="10.5" customHeight="1" x14ac:dyDescent="0.15">
      <c r="A91" s="242" t="s">
        <v>176</v>
      </c>
      <c r="B91" s="243" t="s">
        <v>218</v>
      </c>
      <c r="C91" s="336">
        <v>900</v>
      </c>
      <c r="D91" s="238">
        <v>0</v>
      </c>
      <c r="E91" s="239">
        <v>443</v>
      </c>
      <c r="F91" s="244">
        <v>0</v>
      </c>
      <c r="G91" s="245">
        <v>0</v>
      </c>
      <c r="H91" s="246">
        <v>0</v>
      </c>
      <c r="I91" s="204">
        <v>0</v>
      </c>
    </row>
    <row r="92" spans="1:9" ht="10.5" customHeight="1" x14ac:dyDescent="0.15">
      <c r="A92" s="242" t="s">
        <v>177</v>
      </c>
      <c r="B92" s="243" t="s">
        <v>218</v>
      </c>
      <c r="C92" s="336">
        <v>4540</v>
      </c>
      <c r="D92" s="238">
        <v>28947</v>
      </c>
      <c r="E92" s="239">
        <v>0</v>
      </c>
      <c r="F92" s="244">
        <v>0</v>
      </c>
      <c r="G92" s="245">
        <v>0</v>
      </c>
      <c r="H92" s="246">
        <v>0</v>
      </c>
      <c r="I92" s="204">
        <v>0</v>
      </c>
    </row>
    <row r="93" spans="1:9" ht="10.5" customHeight="1" x14ac:dyDescent="0.15">
      <c r="A93" s="242" t="s">
        <v>178</v>
      </c>
      <c r="B93" s="243" t="s">
        <v>218</v>
      </c>
      <c r="C93" s="336">
        <v>700</v>
      </c>
      <c r="D93" s="238">
        <v>27264</v>
      </c>
      <c r="E93" s="239">
        <v>0</v>
      </c>
      <c r="F93" s="244">
        <v>0</v>
      </c>
      <c r="G93" s="245">
        <v>0</v>
      </c>
      <c r="H93" s="246">
        <v>0</v>
      </c>
      <c r="I93" s="204">
        <v>0</v>
      </c>
    </row>
    <row r="94" spans="1:9" ht="10.5" customHeight="1" x14ac:dyDescent="0.15">
      <c r="A94" s="242" t="s">
        <v>179</v>
      </c>
      <c r="B94" s="243"/>
      <c r="C94" s="336"/>
      <c r="D94" s="238">
        <v>4919</v>
      </c>
      <c r="E94" s="239">
        <v>0</v>
      </c>
      <c r="F94" s="244">
        <v>0</v>
      </c>
      <c r="G94" s="245">
        <v>0</v>
      </c>
      <c r="H94" s="246">
        <v>0</v>
      </c>
      <c r="I94" s="204">
        <v>0</v>
      </c>
    </row>
    <row r="95" spans="1:9" ht="10.5" customHeight="1" x14ac:dyDescent="0.15">
      <c r="A95" s="242" t="s">
        <v>180</v>
      </c>
      <c r="B95" s="241" t="s">
        <v>218</v>
      </c>
      <c r="C95" s="336">
        <v>1090</v>
      </c>
      <c r="D95" s="238">
        <v>7510</v>
      </c>
      <c r="E95" s="239">
        <v>0</v>
      </c>
      <c r="F95" s="244">
        <v>0</v>
      </c>
      <c r="G95" s="245">
        <v>0</v>
      </c>
      <c r="H95" s="246">
        <v>0</v>
      </c>
      <c r="I95" s="204">
        <v>0</v>
      </c>
    </row>
    <row r="96" spans="1:9" ht="10.5" customHeight="1" x14ac:dyDescent="0.15">
      <c r="A96" s="242" t="s">
        <v>181</v>
      </c>
      <c r="B96" s="241" t="s">
        <v>218</v>
      </c>
      <c r="C96" s="336">
        <v>4162</v>
      </c>
      <c r="D96" s="238">
        <v>26373</v>
      </c>
      <c r="E96" s="239">
        <v>0</v>
      </c>
      <c r="F96" s="244">
        <v>44237</v>
      </c>
      <c r="G96" s="245">
        <v>30.986971140375459</v>
      </c>
      <c r="H96" s="246">
        <v>0</v>
      </c>
      <c r="I96" s="204">
        <v>0</v>
      </c>
    </row>
    <row r="97" spans="1:9" ht="10.5" customHeight="1" x14ac:dyDescent="0.15">
      <c r="A97" s="242" t="s">
        <v>182</v>
      </c>
      <c r="B97" s="241" t="s">
        <v>218</v>
      </c>
      <c r="C97" s="336">
        <v>4776</v>
      </c>
      <c r="D97" s="238">
        <v>22034</v>
      </c>
      <c r="E97" s="239">
        <v>0</v>
      </c>
      <c r="F97" s="244">
        <v>0</v>
      </c>
      <c r="G97" s="245">
        <v>0</v>
      </c>
      <c r="H97" s="246">
        <v>0</v>
      </c>
      <c r="I97" s="204">
        <v>0</v>
      </c>
    </row>
    <row r="98" spans="1:9" ht="10.5" customHeight="1" x14ac:dyDescent="0.15">
      <c r="A98" s="242" t="s">
        <v>183</v>
      </c>
      <c r="B98" s="241" t="s">
        <v>218</v>
      </c>
      <c r="C98" s="336">
        <v>339</v>
      </c>
      <c r="D98" s="238">
        <v>618</v>
      </c>
      <c r="E98" s="239">
        <v>0</v>
      </c>
      <c r="F98" s="244">
        <v>0</v>
      </c>
      <c r="G98" s="245">
        <v>0</v>
      </c>
      <c r="H98" s="246">
        <v>0</v>
      </c>
      <c r="I98" s="204">
        <v>0</v>
      </c>
    </row>
    <row r="99" spans="1:9" ht="10.5" customHeight="1" x14ac:dyDescent="0.15">
      <c r="A99" s="242" t="s">
        <v>184</v>
      </c>
      <c r="B99" s="241" t="s">
        <v>218</v>
      </c>
      <c r="C99" s="336">
        <v>1959</v>
      </c>
      <c r="D99" s="238">
        <v>18893</v>
      </c>
      <c r="E99" s="239">
        <v>0</v>
      </c>
      <c r="F99" s="244">
        <v>0</v>
      </c>
      <c r="G99" s="245">
        <v>0</v>
      </c>
      <c r="H99" s="246">
        <v>0</v>
      </c>
      <c r="I99" s="204">
        <v>0</v>
      </c>
    </row>
    <row r="100" spans="1:9" ht="10.5" customHeight="1" x14ac:dyDescent="0.15">
      <c r="A100" s="242" t="s">
        <v>241</v>
      </c>
      <c r="B100" s="241" t="s">
        <v>218</v>
      </c>
      <c r="C100" s="336">
        <v>316</v>
      </c>
      <c r="D100" s="238">
        <v>54223</v>
      </c>
      <c r="E100" s="239">
        <v>0</v>
      </c>
      <c r="F100" s="244">
        <v>0</v>
      </c>
      <c r="G100" s="245">
        <v>0</v>
      </c>
      <c r="H100" s="246">
        <v>0</v>
      </c>
      <c r="I100" s="194">
        <v>0</v>
      </c>
    </row>
    <row r="101" spans="1:9" ht="10.5" customHeight="1" x14ac:dyDescent="0.15">
      <c r="A101" s="242" t="s">
        <v>185</v>
      </c>
      <c r="B101" s="241" t="s">
        <v>218</v>
      </c>
      <c r="C101" s="336">
        <v>3989</v>
      </c>
      <c r="D101" s="238">
        <v>19982</v>
      </c>
      <c r="E101" s="239">
        <v>0</v>
      </c>
      <c r="F101" s="244">
        <v>0</v>
      </c>
      <c r="G101" s="245">
        <v>0</v>
      </c>
      <c r="H101" s="246">
        <v>0</v>
      </c>
      <c r="I101" s="204">
        <v>0</v>
      </c>
    </row>
    <row r="102" spans="1:9" ht="10.5" customHeight="1" x14ac:dyDescent="0.15">
      <c r="A102" s="242" t="s">
        <v>186</v>
      </c>
      <c r="B102" s="241" t="s">
        <v>218</v>
      </c>
      <c r="C102" s="336">
        <v>9672</v>
      </c>
      <c r="D102" s="238">
        <v>33610</v>
      </c>
      <c r="E102" s="239">
        <v>0</v>
      </c>
      <c r="F102" s="244">
        <v>0</v>
      </c>
      <c r="G102" s="245">
        <v>0</v>
      </c>
      <c r="H102" s="246">
        <v>0</v>
      </c>
      <c r="I102" s="204">
        <v>0</v>
      </c>
    </row>
    <row r="103" spans="1:9" ht="10.5" customHeight="1" x14ac:dyDescent="0.15">
      <c r="A103" s="242" t="s">
        <v>187</v>
      </c>
      <c r="B103" s="241" t="s">
        <v>218</v>
      </c>
      <c r="C103" s="336">
        <v>994</v>
      </c>
      <c r="D103" s="238">
        <v>1810</v>
      </c>
      <c r="E103" s="239">
        <v>0</v>
      </c>
      <c r="F103" s="244">
        <v>0</v>
      </c>
      <c r="G103" s="245">
        <v>0</v>
      </c>
      <c r="H103" s="246">
        <v>0</v>
      </c>
      <c r="I103" s="204">
        <v>0</v>
      </c>
    </row>
    <row r="104" spans="1:9" ht="10.5" customHeight="1" x14ac:dyDescent="0.15">
      <c r="A104" s="242" t="s">
        <v>188</v>
      </c>
      <c r="B104" s="241" t="s">
        <v>218</v>
      </c>
      <c r="C104" s="336">
        <v>2714</v>
      </c>
      <c r="D104" s="238">
        <v>60322</v>
      </c>
      <c r="E104" s="239">
        <v>0</v>
      </c>
      <c r="F104" s="244">
        <v>155004</v>
      </c>
      <c r="G104" s="245">
        <v>228.92334957908727</v>
      </c>
      <c r="H104" s="246">
        <v>0</v>
      </c>
      <c r="I104" s="204">
        <v>0</v>
      </c>
    </row>
    <row r="105" spans="1:9" ht="10.5" customHeight="1" x14ac:dyDescent="0.15">
      <c r="A105" s="242" t="s">
        <v>189</v>
      </c>
      <c r="B105" s="241" t="s">
        <v>218</v>
      </c>
      <c r="C105" s="336">
        <v>1703</v>
      </c>
      <c r="D105" s="238">
        <v>18279</v>
      </c>
      <c r="E105" s="239">
        <v>0</v>
      </c>
      <c r="F105" s="244">
        <v>47522</v>
      </c>
      <c r="G105" s="245">
        <v>101.53622631027926</v>
      </c>
      <c r="H105" s="246">
        <v>472779</v>
      </c>
      <c r="I105" s="204">
        <v>1010.1467854624703</v>
      </c>
    </row>
    <row r="106" spans="1:9" ht="10.5" customHeight="1" x14ac:dyDescent="0.15">
      <c r="A106" s="236" t="s">
        <v>190</v>
      </c>
      <c r="B106" s="241" t="s">
        <v>218</v>
      </c>
      <c r="C106" s="336">
        <v>2182</v>
      </c>
      <c r="D106" s="238">
        <v>125806</v>
      </c>
      <c r="E106" s="239">
        <v>0</v>
      </c>
      <c r="F106" s="240">
        <v>0</v>
      </c>
      <c r="G106" s="137">
        <v>0</v>
      </c>
      <c r="H106" s="141">
        <v>0</v>
      </c>
      <c r="I106" s="194">
        <v>0</v>
      </c>
    </row>
    <row r="107" spans="1:9" ht="10.5" customHeight="1" x14ac:dyDescent="0.15">
      <c r="A107" s="236" t="s">
        <v>191</v>
      </c>
      <c r="B107" s="241" t="s">
        <v>218</v>
      </c>
      <c r="C107" s="336">
        <v>465</v>
      </c>
      <c r="D107" s="238">
        <v>3294</v>
      </c>
      <c r="E107" s="239">
        <v>0</v>
      </c>
      <c r="F107" s="240">
        <v>0</v>
      </c>
      <c r="G107" s="137">
        <v>0</v>
      </c>
      <c r="H107" s="141">
        <v>0</v>
      </c>
      <c r="I107" s="194">
        <v>0</v>
      </c>
    </row>
    <row r="108" spans="1:9" ht="9.6" customHeight="1" x14ac:dyDescent="0.15">
      <c r="A108" s="236" t="s">
        <v>192</v>
      </c>
      <c r="B108" s="241" t="s">
        <v>218</v>
      </c>
      <c r="C108" s="336">
        <v>418</v>
      </c>
      <c r="D108" s="238">
        <v>0</v>
      </c>
      <c r="E108" s="239">
        <v>4443</v>
      </c>
      <c r="F108" s="240">
        <v>41116</v>
      </c>
      <c r="G108" s="137">
        <v>571.84979137691232</v>
      </c>
      <c r="H108" s="141">
        <v>0</v>
      </c>
      <c r="I108" s="194">
        <v>0</v>
      </c>
    </row>
    <row r="109" spans="1:9" ht="9.6" customHeight="1" x14ac:dyDescent="0.15">
      <c r="A109" s="236" t="s">
        <v>193</v>
      </c>
      <c r="B109" s="241" t="s">
        <v>218</v>
      </c>
      <c r="C109" s="336">
        <v>1487</v>
      </c>
      <c r="D109" s="238">
        <v>4122</v>
      </c>
      <c r="E109" s="239">
        <v>0</v>
      </c>
      <c r="F109" s="240">
        <v>0</v>
      </c>
      <c r="G109" s="137">
        <v>0</v>
      </c>
      <c r="H109" s="141">
        <v>0</v>
      </c>
      <c r="I109" s="194">
        <v>0</v>
      </c>
    </row>
    <row r="110" spans="1:9" ht="9.6" customHeight="1" x14ac:dyDescent="0.15">
      <c r="A110" s="242" t="s">
        <v>240</v>
      </c>
      <c r="B110" s="241" t="s">
        <v>218</v>
      </c>
      <c r="C110" s="336">
        <v>742</v>
      </c>
      <c r="D110" s="238">
        <v>48243</v>
      </c>
      <c r="E110" s="239">
        <v>0</v>
      </c>
      <c r="F110" s="244">
        <v>0</v>
      </c>
      <c r="G110" s="137">
        <v>0</v>
      </c>
      <c r="H110" s="246">
        <v>0</v>
      </c>
      <c r="I110" s="194">
        <v>0</v>
      </c>
    </row>
    <row r="111" spans="1:9" ht="10.5" customHeight="1" x14ac:dyDescent="0.15">
      <c r="A111" s="242" t="s">
        <v>194</v>
      </c>
      <c r="B111" s="241" t="s">
        <v>218</v>
      </c>
      <c r="C111" s="336">
        <v>260</v>
      </c>
      <c r="D111" s="238">
        <v>335</v>
      </c>
      <c r="E111" s="239">
        <v>0</v>
      </c>
      <c r="F111" s="244">
        <v>0</v>
      </c>
      <c r="G111" s="245">
        <v>0</v>
      </c>
      <c r="H111" s="246">
        <v>0</v>
      </c>
      <c r="I111" s="204">
        <v>0</v>
      </c>
    </row>
    <row r="112" spans="1:9" ht="10.5" customHeight="1" x14ac:dyDescent="0.15">
      <c r="A112" s="242" t="s">
        <v>195</v>
      </c>
      <c r="B112" s="241" t="s">
        <v>218</v>
      </c>
      <c r="C112" s="336">
        <v>790</v>
      </c>
      <c r="D112" s="238">
        <v>0</v>
      </c>
      <c r="E112" s="239">
        <v>92456</v>
      </c>
      <c r="F112" s="244">
        <v>120304</v>
      </c>
      <c r="G112" s="245">
        <v>349.59897710101131</v>
      </c>
      <c r="H112" s="246">
        <v>0</v>
      </c>
      <c r="I112" s="204">
        <v>0</v>
      </c>
    </row>
    <row r="113" spans="1:9" ht="10.5" customHeight="1" x14ac:dyDescent="0.15">
      <c r="A113" s="236" t="s">
        <v>196</v>
      </c>
      <c r="B113" s="241" t="s">
        <v>218</v>
      </c>
      <c r="C113" s="336">
        <v>34</v>
      </c>
      <c r="D113" s="238">
        <v>0</v>
      </c>
      <c r="E113" s="239">
        <v>47</v>
      </c>
      <c r="F113" s="240">
        <v>0</v>
      </c>
      <c r="G113" s="137">
        <v>0</v>
      </c>
      <c r="H113" s="141">
        <v>0</v>
      </c>
      <c r="I113" s="194">
        <v>0</v>
      </c>
    </row>
    <row r="114" spans="1:9" ht="10.5" customHeight="1" x14ac:dyDescent="0.15">
      <c r="A114" s="236" t="s">
        <v>197</v>
      </c>
      <c r="B114" s="241" t="s">
        <v>218</v>
      </c>
      <c r="C114" s="336">
        <v>1690</v>
      </c>
      <c r="D114" s="238">
        <v>0</v>
      </c>
      <c r="E114" s="239">
        <v>464</v>
      </c>
      <c r="F114" s="240">
        <v>162095</v>
      </c>
      <c r="G114" s="137">
        <v>259.63032370701393</v>
      </c>
      <c r="H114" s="141">
        <v>0</v>
      </c>
      <c r="I114" s="194">
        <v>0</v>
      </c>
    </row>
    <row r="115" spans="1:9" ht="10.5" customHeight="1" x14ac:dyDescent="0.15">
      <c r="A115" s="236" t="s">
        <v>198</v>
      </c>
      <c r="B115" s="241" t="s">
        <v>218</v>
      </c>
      <c r="C115" s="336">
        <v>295</v>
      </c>
      <c r="D115" s="238">
        <v>11585</v>
      </c>
      <c r="E115" s="239">
        <v>0</v>
      </c>
      <c r="F115" s="240">
        <v>0</v>
      </c>
      <c r="G115" s="137">
        <v>0</v>
      </c>
      <c r="H115" s="141">
        <v>0</v>
      </c>
      <c r="I115" s="194">
        <v>0</v>
      </c>
    </row>
    <row r="116" spans="1:9" ht="10.5" customHeight="1" x14ac:dyDescent="0.15">
      <c r="A116" s="236" t="s">
        <v>199</v>
      </c>
      <c r="B116" s="241" t="s">
        <v>218</v>
      </c>
      <c r="C116" s="336">
        <v>1105</v>
      </c>
      <c r="D116" s="238">
        <v>0</v>
      </c>
      <c r="E116" s="239">
        <v>62</v>
      </c>
      <c r="F116" s="240">
        <v>39543</v>
      </c>
      <c r="G116" s="137">
        <v>114.67057185941304</v>
      </c>
      <c r="H116" s="141">
        <v>0</v>
      </c>
      <c r="I116" s="194">
        <v>0</v>
      </c>
    </row>
    <row r="117" spans="1:9" ht="10.5" customHeight="1" thickBot="1" x14ac:dyDescent="0.2">
      <c r="A117" s="247" t="s">
        <v>200</v>
      </c>
      <c r="B117" s="241" t="s">
        <v>218</v>
      </c>
      <c r="C117" s="338">
        <v>249</v>
      </c>
      <c r="D117" s="248">
        <v>5895</v>
      </c>
      <c r="E117" s="249">
        <v>0</v>
      </c>
      <c r="F117" s="250">
        <v>0</v>
      </c>
      <c r="G117" s="251">
        <v>0</v>
      </c>
      <c r="H117" s="252">
        <v>0</v>
      </c>
      <c r="I117" s="253">
        <v>0</v>
      </c>
    </row>
    <row r="118" spans="1:9" ht="10.5" customHeight="1" thickTop="1" x14ac:dyDescent="0.15">
      <c r="A118" s="171" t="s">
        <v>134</v>
      </c>
      <c r="B118" s="254"/>
      <c r="C118" s="255"/>
      <c r="D118" s="173">
        <v>1873501</v>
      </c>
      <c r="E118" s="256">
        <v>259334</v>
      </c>
      <c r="F118" s="257">
        <v>1986435</v>
      </c>
      <c r="G118" s="152">
        <v>13.927551505406191</v>
      </c>
      <c r="H118" s="172">
        <v>472779</v>
      </c>
      <c r="I118" s="174">
        <v>3.3148096329225134</v>
      </c>
    </row>
    <row r="119" spans="1:9" ht="10.5" customHeight="1" x14ac:dyDescent="0.15">
      <c r="A119" s="175" t="s">
        <v>152</v>
      </c>
      <c r="B119" s="356">
        <v>21</v>
      </c>
      <c r="C119" s="371"/>
      <c r="D119" s="156">
        <v>20</v>
      </c>
      <c r="E119" s="156">
        <v>6</v>
      </c>
      <c r="F119" s="157">
        <v>8</v>
      </c>
      <c r="G119" s="158"/>
      <c r="H119" s="157">
        <v>1</v>
      </c>
      <c r="I119" s="176"/>
    </row>
    <row r="120" spans="1:9" ht="10.5" customHeight="1" x14ac:dyDescent="0.15">
      <c r="A120" s="115"/>
      <c r="B120" s="221"/>
      <c r="C120" s="221"/>
      <c r="D120" s="221"/>
      <c r="E120" s="221"/>
      <c r="F120" s="221"/>
      <c r="G120" s="221"/>
      <c r="H120" s="221"/>
      <c r="I120" s="258"/>
    </row>
    <row r="121" spans="1:9" ht="10.5" customHeight="1" x14ac:dyDescent="0.15">
      <c r="A121" s="219" t="s">
        <v>201</v>
      </c>
      <c r="B121" s="220"/>
      <c r="C121" s="220"/>
      <c r="D121" s="220"/>
      <c r="E121" s="220"/>
      <c r="F121" s="220"/>
      <c r="G121" s="220"/>
      <c r="H121" s="220"/>
      <c r="I121" s="259"/>
    </row>
    <row r="122" spans="1:9" ht="10.5" customHeight="1" x14ac:dyDescent="0.15">
      <c r="A122" s="225" t="s">
        <v>144</v>
      </c>
      <c r="B122" s="226" t="s">
        <v>202</v>
      </c>
      <c r="C122" s="231"/>
      <c r="D122" s="260">
        <v>0</v>
      </c>
      <c r="E122" s="261">
        <v>49967</v>
      </c>
      <c r="F122" s="262">
        <v>0</v>
      </c>
      <c r="G122" s="187">
        <v>0</v>
      </c>
      <c r="H122" s="263">
        <v>0</v>
      </c>
      <c r="I122" s="188">
        <v>0</v>
      </c>
    </row>
    <row r="123" spans="1:9" ht="10.5" customHeight="1" thickBot="1" x14ac:dyDescent="0.2">
      <c r="A123" s="112" t="s">
        <v>203</v>
      </c>
      <c r="B123" s="264" t="s">
        <v>204</v>
      </c>
      <c r="C123" s="211"/>
      <c r="D123" s="265">
        <v>0</v>
      </c>
      <c r="E123" s="266">
        <v>33547</v>
      </c>
      <c r="F123" s="267">
        <v>115434</v>
      </c>
      <c r="G123" s="268">
        <v>62.098349014734602</v>
      </c>
      <c r="H123" s="269">
        <v>0</v>
      </c>
      <c r="I123" s="270">
        <v>0</v>
      </c>
    </row>
    <row r="124" spans="1:9" ht="10.5" customHeight="1" thickTop="1" x14ac:dyDescent="0.15">
      <c r="A124" s="271" t="s">
        <v>3</v>
      </c>
      <c r="B124" s="272"/>
      <c r="C124" s="273"/>
      <c r="D124" s="274">
        <v>0</v>
      </c>
      <c r="E124" s="275">
        <v>83514</v>
      </c>
      <c r="F124" s="276">
        <v>115434</v>
      </c>
      <c r="G124" s="152">
        <v>11.629188523739627</v>
      </c>
      <c r="H124" s="277">
        <v>0</v>
      </c>
      <c r="I124" s="278">
        <v>0</v>
      </c>
    </row>
    <row r="125" spans="1:9" ht="10.5" customHeight="1" x14ac:dyDescent="0.15">
      <c r="A125" s="175" t="s">
        <v>152</v>
      </c>
      <c r="B125" s="356">
        <v>2</v>
      </c>
      <c r="C125" s="370"/>
      <c r="D125" s="156">
        <v>0</v>
      </c>
      <c r="E125" s="156">
        <v>2</v>
      </c>
      <c r="F125" s="155">
        <v>1</v>
      </c>
      <c r="G125" s="158"/>
      <c r="H125" s="279"/>
      <c r="I125" s="176"/>
    </row>
    <row r="126" spans="1:9" ht="10.5" customHeight="1" x14ac:dyDescent="0.15">
      <c r="A126" s="115"/>
      <c r="B126" s="221"/>
      <c r="C126" s="221"/>
      <c r="D126" s="221"/>
      <c r="E126" s="221"/>
      <c r="F126" s="221"/>
      <c r="G126" s="280"/>
      <c r="H126" s="221"/>
      <c r="I126" s="258"/>
    </row>
    <row r="127" spans="1:9" ht="10.5" customHeight="1" x14ac:dyDescent="0.15">
      <c r="A127" s="219" t="s">
        <v>205</v>
      </c>
      <c r="B127" s="220"/>
      <c r="C127" s="220"/>
      <c r="D127" s="220"/>
      <c r="E127" s="220"/>
      <c r="F127" s="220"/>
      <c r="G127" s="280"/>
      <c r="H127" s="220"/>
      <c r="I127" s="259"/>
    </row>
    <row r="128" spans="1:9" ht="10.5" customHeight="1" x14ac:dyDescent="0.15">
      <c r="A128" s="225" t="s">
        <v>144</v>
      </c>
      <c r="B128" s="226" t="s">
        <v>206</v>
      </c>
      <c r="C128" s="231"/>
      <c r="D128" s="260">
        <v>7473</v>
      </c>
      <c r="E128" s="261">
        <v>0</v>
      </c>
      <c r="F128" s="281">
        <v>0</v>
      </c>
      <c r="G128" s="187">
        <v>0</v>
      </c>
      <c r="H128" s="48">
        <v>0</v>
      </c>
      <c r="I128" s="188">
        <v>0</v>
      </c>
    </row>
    <row r="129" spans="1:9" ht="10.5" customHeight="1" x14ac:dyDescent="0.15">
      <c r="A129" s="175" t="s">
        <v>152</v>
      </c>
      <c r="B129" s="356">
        <v>1</v>
      </c>
      <c r="C129" s="370"/>
      <c r="D129" s="156">
        <v>1</v>
      </c>
      <c r="E129" s="156">
        <v>0</v>
      </c>
      <c r="F129" s="157">
        <v>0</v>
      </c>
      <c r="G129" s="158"/>
      <c r="H129" s="67">
        <v>0</v>
      </c>
      <c r="I129" s="176"/>
    </row>
    <row r="130" spans="1:9" ht="10.5" customHeight="1" x14ac:dyDescent="0.15">
      <c r="A130" s="115"/>
      <c r="B130" s="221"/>
      <c r="C130" s="221"/>
      <c r="D130" s="221"/>
      <c r="E130" s="221"/>
      <c r="F130" s="221"/>
      <c r="G130" s="280"/>
      <c r="H130" s="221"/>
      <c r="I130" s="258"/>
    </row>
    <row r="131" spans="1:9" ht="10.5" customHeight="1" x14ac:dyDescent="0.15">
      <c r="A131" s="219" t="s">
        <v>207</v>
      </c>
      <c r="B131" s="220"/>
      <c r="C131" s="220"/>
      <c r="D131" s="220"/>
      <c r="E131" s="220"/>
      <c r="F131" s="220"/>
      <c r="G131" s="280"/>
      <c r="H131" s="220"/>
      <c r="I131" s="259"/>
    </row>
    <row r="132" spans="1:9" ht="10.5" customHeight="1" x14ac:dyDescent="0.15">
      <c r="A132" s="282" t="s">
        <v>208</v>
      </c>
      <c r="B132" s="226"/>
      <c r="C132" s="232"/>
      <c r="D132" s="263">
        <v>1896712</v>
      </c>
      <c r="E132" s="261">
        <v>342848</v>
      </c>
      <c r="F132" s="283">
        <v>2101869</v>
      </c>
      <c r="G132" s="187">
        <v>13.652560306896467</v>
      </c>
      <c r="H132" s="48">
        <v>472779</v>
      </c>
      <c r="I132" s="188">
        <v>3.0709068021528481</v>
      </c>
    </row>
    <row r="133" spans="1:9" ht="10.5" customHeight="1" x14ac:dyDescent="0.15">
      <c r="A133" s="284" t="s">
        <v>209</v>
      </c>
      <c r="B133" s="356">
        <v>25</v>
      </c>
      <c r="C133" s="357"/>
      <c r="D133" s="285">
        <v>22</v>
      </c>
      <c r="E133" s="285">
        <v>8</v>
      </c>
      <c r="F133" s="157">
        <v>9</v>
      </c>
      <c r="G133" s="286"/>
      <c r="H133" s="157">
        <v>1</v>
      </c>
      <c r="I133" s="287"/>
    </row>
    <row r="134" spans="1:9" ht="10.5" customHeight="1" x14ac:dyDescent="0.15">
      <c r="A134" s="220"/>
      <c r="B134" s="221"/>
      <c r="C134" s="288"/>
      <c r="D134" s="221"/>
      <c r="E134" s="221"/>
      <c r="F134" s="221"/>
      <c r="G134" s="221"/>
      <c r="H134" s="221"/>
      <c r="I134" s="221"/>
    </row>
    <row r="135" spans="1:9" ht="12" customHeight="1" x14ac:dyDescent="0.15">
      <c r="A135" s="110" t="s">
        <v>210</v>
      </c>
      <c r="B135" s="163"/>
      <c r="C135" s="163"/>
      <c r="D135" s="163"/>
      <c r="E135" s="163"/>
      <c r="F135" s="163"/>
      <c r="G135" s="163"/>
      <c r="H135" s="163"/>
      <c r="I135" s="163"/>
    </row>
    <row r="136" spans="1:9" ht="10.5" customHeight="1" x14ac:dyDescent="0.15">
      <c r="A136" s="345" t="s">
        <v>90</v>
      </c>
      <c r="B136" s="348" t="s">
        <v>211</v>
      </c>
      <c r="C136" s="349"/>
      <c r="D136" s="112" t="s">
        <v>92</v>
      </c>
      <c r="E136" s="112" t="s">
        <v>92</v>
      </c>
      <c r="F136" s="354" t="s">
        <v>139</v>
      </c>
      <c r="G136" s="355"/>
      <c r="H136" s="354" t="s">
        <v>94</v>
      </c>
      <c r="I136" s="355"/>
    </row>
    <row r="137" spans="1:9" ht="10.5" customHeight="1" x14ac:dyDescent="0.15">
      <c r="A137" s="346"/>
      <c r="B137" s="350"/>
      <c r="C137" s="351"/>
      <c r="D137" s="116" t="s">
        <v>97</v>
      </c>
      <c r="E137" s="116" t="s">
        <v>98</v>
      </c>
      <c r="F137" s="117" t="s">
        <v>99</v>
      </c>
      <c r="G137" s="118" t="s">
        <v>100</v>
      </c>
      <c r="H137" s="117" t="s">
        <v>99</v>
      </c>
      <c r="I137" s="118" t="s">
        <v>100</v>
      </c>
    </row>
    <row r="138" spans="1:9" ht="10.5" customHeight="1" x14ac:dyDescent="0.15">
      <c r="A138" s="347"/>
      <c r="B138" s="352"/>
      <c r="C138" s="353"/>
      <c r="D138" s="122" t="s">
        <v>103</v>
      </c>
      <c r="E138" s="122" t="s">
        <v>103</v>
      </c>
      <c r="F138" s="123" t="s">
        <v>103</v>
      </c>
      <c r="G138" s="124" t="s">
        <v>104</v>
      </c>
      <c r="H138" s="123" t="s">
        <v>103</v>
      </c>
      <c r="I138" s="124" t="s">
        <v>104</v>
      </c>
    </row>
    <row r="139" spans="1:9" ht="10.5" customHeight="1" x14ac:dyDescent="0.15">
      <c r="A139" s="289" t="s">
        <v>212</v>
      </c>
      <c r="B139" s="226"/>
      <c r="C139" s="290"/>
      <c r="D139" s="260">
        <v>5701112</v>
      </c>
      <c r="E139" s="261">
        <v>1947405</v>
      </c>
      <c r="F139" s="283">
        <v>14349549</v>
      </c>
      <c r="G139" s="187">
        <v>28.360619676287445</v>
      </c>
      <c r="H139" s="48">
        <v>472779</v>
      </c>
      <c r="I139" s="188">
        <v>0.93440605066650528</v>
      </c>
    </row>
    <row r="140" spans="1:9" ht="10.5" customHeight="1" x14ac:dyDescent="0.15">
      <c r="A140" s="284" t="s">
        <v>209</v>
      </c>
      <c r="B140" s="356">
        <v>62</v>
      </c>
      <c r="C140" s="357"/>
      <c r="D140" s="156">
        <v>47</v>
      </c>
      <c r="E140" s="156">
        <v>20</v>
      </c>
      <c r="F140" s="67">
        <v>20</v>
      </c>
      <c r="G140" s="176"/>
      <c r="H140" s="67">
        <v>1</v>
      </c>
      <c r="I140" s="176"/>
    </row>
  </sheetData>
  <mergeCells count="25">
    <mergeCell ref="B41:C41"/>
    <mergeCell ref="A3:A5"/>
    <mergeCell ref="B3:C3"/>
    <mergeCell ref="F3:G3"/>
    <mergeCell ref="H3:I3"/>
    <mergeCell ref="B36:C36"/>
    <mergeCell ref="B133:C133"/>
    <mergeCell ref="A44:A46"/>
    <mergeCell ref="B44:C44"/>
    <mergeCell ref="F44:G44"/>
    <mergeCell ref="H44:I44"/>
    <mergeCell ref="B56:C56"/>
    <mergeCell ref="A59:A61"/>
    <mergeCell ref="B59:C61"/>
    <mergeCell ref="F59:G59"/>
    <mergeCell ref="H59:I59"/>
    <mergeCell ref="B65:C65"/>
    <mergeCell ref="B119:C119"/>
    <mergeCell ref="B125:C125"/>
    <mergeCell ref="B129:C129"/>
    <mergeCell ref="A136:A138"/>
    <mergeCell ref="B136:C138"/>
    <mergeCell ref="F136:G136"/>
    <mergeCell ref="H136:I136"/>
    <mergeCell ref="B140:C140"/>
  </mergeCells>
  <phoneticPr fontId="3"/>
  <pageMargins left="0.7" right="0.7" top="0.75" bottom="0.75" header="0.3" footer="0.3"/>
  <pageSetup paperSize="9" scale="54" orientation="portrait" r:id="rId1"/>
  <rowBreaks count="1" manualBreakCount="1">
    <brk id="6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（1）</vt:lpstr>
      <vt:lpstr>（2）</vt:lpstr>
      <vt:lpstr>（3）</vt:lpstr>
      <vt:lpstr>'（1）'!Print_Area</vt:lpstr>
      <vt:lpstr>'（2）'!Print_Area</vt:lpstr>
      <vt:lpstr>'（3）'!Print_Area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021282</dc:creator>
  <cp:lastModifiedBy>-</cp:lastModifiedBy>
  <dcterms:created xsi:type="dcterms:W3CDTF">2022-12-27T07:12:45Z</dcterms:created>
  <dcterms:modified xsi:type="dcterms:W3CDTF">2025-01-24T06:10:56Z</dcterms:modified>
</cp:coreProperties>
</file>