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13\市町村課nas_2\01_行政\43 市町村概要（全国市町村要覧,職員録含む）\令和４年度\06_資料集起案\資料集③（公営企業編）【済】\資料集③（公営企業編）Ｒ３決算分\02 資料編\"/>
    </mc:Choice>
  </mc:AlternateContent>
  <bookViews>
    <workbookView xWindow="0" yWindow="0" windowWidth="10890" windowHeight="4485" activeTab="2"/>
  </bookViews>
  <sheets>
    <sheet name="（1）" sheetId="1" r:id="rId1"/>
    <sheet name="（2）" sheetId="2" r:id="rId2"/>
    <sheet name="（3）" sheetId="3" r:id="rId3"/>
  </sheets>
  <definedNames>
    <definedName name="_xlnm.Print_Area" localSheetId="0">'（1）'!$A$1:$BE$35</definedName>
    <definedName name="_xlnm.Print_Area" localSheetId="1">'（2）'!$A$1:$BG$46</definedName>
    <definedName name="_xlnm.Print_Area" localSheetId="2">'（3）'!$A$1:$I$141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3" l="1"/>
  <c r="G68" i="3"/>
  <c r="G47" i="3"/>
  <c r="BF46" i="2" l="1"/>
  <c r="BE42" i="2"/>
  <c r="BE41" i="2"/>
  <c r="BE40" i="2"/>
  <c r="BE39" i="2"/>
  <c r="BE38" i="2"/>
  <c r="BE37" i="2"/>
  <c r="BE36" i="2"/>
  <c r="BE34" i="2"/>
  <c r="BE32" i="2"/>
  <c r="BE31" i="2"/>
  <c r="BE30" i="2"/>
  <c r="BE29" i="2"/>
  <c r="BE28" i="2"/>
  <c r="BE26" i="2"/>
  <c r="BE25" i="2"/>
  <c r="BE24" i="2"/>
  <c r="BE22" i="2"/>
  <c r="BE21" i="2"/>
  <c r="BE19" i="2"/>
  <c r="BE18" i="2"/>
  <c r="BE17" i="2"/>
  <c r="BE16" i="2"/>
  <c r="BE15" i="2"/>
  <c r="BE14" i="2"/>
  <c r="BE13" i="2"/>
  <c r="BE12" i="2"/>
  <c r="BE11" i="2"/>
  <c r="BE10" i="2"/>
  <c r="BE9" i="2"/>
  <c r="AY9" i="2"/>
  <c r="AY10" i="2"/>
  <c r="AY11" i="2"/>
  <c r="AY12" i="2"/>
  <c r="AY13" i="2"/>
  <c r="AY14" i="2"/>
  <c r="AY15" i="2"/>
  <c r="AY16" i="2"/>
  <c r="AY17" i="2"/>
  <c r="AY18" i="2"/>
  <c r="AY19" i="2"/>
  <c r="AY21" i="2"/>
  <c r="AY22" i="2"/>
  <c r="AY24" i="2"/>
  <c r="AZ24" i="2" s="1"/>
  <c r="AY25" i="2"/>
  <c r="AY26" i="2"/>
  <c r="AY28" i="2"/>
  <c r="AY29" i="2"/>
  <c r="AY30" i="2"/>
  <c r="AY31" i="2"/>
  <c r="AY32" i="2"/>
  <c r="AY34" i="2"/>
  <c r="AY36" i="2"/>
  <c r="AY37" i="2"/>
  <c r="AZ37" i="2"/>
  <c r="AY38" i="2"/>
  <c r="AY39" i="2"/>
  <c r="AY40" i="2"/>
  <c r="AY41" i="2"/>
  <c r="AY42" i="2"/>
  <c r="AY46" i="2"/>
  <c r="AX43" i="2"/>
  <c r="AX20" i="2"/>
  <c r="AX8" i="2"/>
  <c r="AX27" i="2"/>
  <c r="AX33" i="2"/>
  <c r="AR46" i="2"/>
  <c r="AR9" i="2"/>
  <c r="AS9" i="2" s="1"/>
  <c r="AR10" i="2"/>
  <c r="AR11" i="2"/>
  <c r="AR12" i="2"/>
  <c r="AR13" i="2"/>
  <c r="AR14" i="2"/>
  <c r="AR15" i="2"/>
  <c r="AR16" i="2"/>
  <c r="AS16" i="2" s="1"/>
  <c r="AR17" i="2"/>
  <c r="AS17" i="2"/>
  <c r="AR18" i="2"/>
  <c r="AR19" i="2"/>
  <c r="AR21" i="2"/>
  <c r="AR22" i="2"/>
  <c r="AR24" i="2"/>
  <c r="AS24" i="2" s="1"/>
  <c r="AR25" i="2"/>
  <c r="AR26" i="2"/>
  <c r="AR28" i="2"/>
  <c r="AS28" i="2" s="1"/>
  <c r="AR29" i="2"/>
  <c r="AR30" i="2"/>
  <c r="AR31" i="2"/>
  <c r="AR32" i="2"/>
  <c r="AR34" i="2"/>
  <c r="AR36" i="2"/>
  <c r="AS36" i="2" s="1"/>
  <c r="AR37" i="2"/>
  <c r="AS37" i="2" s="1"/>
  <c r="AR38" i="2"/>
  <c r="AR39" i="2"/>
  <c r="AR40" i="2"/>
  <c r="AS40" i="2" s="1"/>
  <c r="AR41" i="2"/>
  <c r="AR42" i="2"/>
  <c r="AS42" i="2" s="1"/>
  <c r="AQ43" i="2"/>
  <c r="AQ27" i="2"/>
  <c r="AQ33" i="2" s="1"/>
  <c r="AQ23" i="2"/>
  <c r="AQ20" i="2"/>
  <c r="AQ8" i="2"/>
  <c r="AK9" i="2"/>
  <c r="AL9" i="2" s="1"/>
  <c r="AK10" i="2"/>
  <c r="AL10" i="2"/>
  <c r="AK11" i="2"/>
  <c r="AL11" i="2" s="1"/>
  <c r="AK12" i="2"/>
  <c r="AK13" i="2"/>
  <c r="AK14" i="2"/>
  <c r="AL14" i="2"/>
  <c r="AK15" i="2"/>
  <c r="AK16" i="2"/>
  <c r="AL16" i="2" s="1"/>
  <c r="AK17" i="2"/>
  <c r="AL17" i="2"/>
  <c r="AK18" i="2"/>
  <c r="AL18" i="2" s="1"/>
  <c r="AK19" i="2"/>
  <c r="AL19" i="2"/>
  <c r="AK21" i="2"/>
  <c r="AL21" i="2" s="1"/>
  <c r="AK22" i="2"/>
  <c r="AL22" i="2" s="1"/>
  <c r="AK24" i="2"/>
  <c r="AL24" i="2" s="1"/>
  <c r="AK25" i="2"/>
  <c r="AL25" i="2"/>
  <c r="AK26" i="2"/>
  <c r="AK28" i="2"/>
  <c r="AL28" i="2"/>
  <c r="AK29" i="2"/>
  <c r="AL29" i="2" s="1"/>
  <c r="AK30" i="2"/>
  <c r="AL30" i="2" s="1"/>
  <c r="AK31" i="2"/>
  <c r="AL31" i="2"/>
  <c r="AK32" i="2"/>
  <c r="AL32" i="2"/>
  <c r="AK34" i="2"/>
  <c r="AK36" i="2"/>
  <c r="AL36" i="2" s="1"/>
  <c r="AK37" i="2"/>
  <c r="AL37" i="2"/>
  <c r="AK38" i="2"/>
  <c r="AK39" i="2"/>
  <c r="AL39" i="2" s="1"/>
  <c r="AK40" i="2"/>
  <c r="AL40" i="2" s="1"/>
  <c r="AK41" i="2"/>
  <c r="AK42" i="2"/>
  <c r="AL42" i="2" s="1"/>
  <c r="AK46" i="2"/>
  <c r="AL46" i="2"/>
  <c r="AJ43" i="2"/>
  <c r="AJ44" i="2"/>
  <c r="AJ27" i="2"/>
  <c r="AJ33" i="2" s="1"/>
  <c r="AJ20" i="2"/>
  <c r="AJ23" i="2" s="1"/>
  <c r="AQ35" i="2" l="1"/>
  <c r="AX23" i="2"/>
  <c r="AJ45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6" i="2"/>
  <c r="AD37" i="2"/>
  <c r="AD38" i="2"/>
  <c r="AD39" i="2"/>
  <c r="AD40" i="2"/>
  <c r="AD41" i="2"/>
  <c r="AD42" i="2"/>
  <c r="AD8" i="2"/>
  <c r="W9" i="2"/>
  <c r="X9" i="2" s="1"/>
  <c r="W10" i="2"/>
  <c r="W11" i="2"/>
  <c r="X11" i="2" s="1"/>
  <c r="W12" i="2"/>
  <c r="X12" i="2"/>
  <c r="W13" i="2"/>
  <c r="W14" i="2"/>
  <c r="X14" i="2" s="1"/>
  <c r="W15" i="2"/>
  <c r="W16" i="2"/>
  <c r="X16" i="2" s="1"/>
  <c r="W17" i="2"/>
  <c r="X17" i="2"/>
  <c r="W18" i="2"/>
  <c r="W19" i="2"/>
  <c r="X19" i="2" s="1"/>
  <c r="W21" i="2"/>
  <c r="W22" i="2"/>
  <c r="W24" i="2"/>
  <c r="X24" i="2"/>
  <c r="W25" i="2"/>
  <c r="W26" i="2"/>
  <c r="W28" i="2"/>
  <c r="X28" i="2" s="1"/>
  <c r="W29" i="2"/>
  <c r="W30" i="2"/>
  <c r="W31" i="2"/>
  <c r="W32" i="2"/>
  <c r="X32" i="2" s="1"/>
  <c r="W34" i="2"/>
  <c r="W36" i="2"/>
  <c r="X36" i="2" s="1"/>
  <c r="W37" i="2"/>
  <c r="X37" i="2" s="1"/>
  <c r="W38" i="2"/>
  <c r="W39" i="2"/>
  <c r="W40" i="2"/>
  <c r="W41" i="2"/>
  <c r="W42" i="2"/>
  <c r="X42" i="2"/>
  <c r="V43" i="2"/>
  <c r="V27" i="2"/>
  <c r="V33" i="2" s="1"/>
  <c r="V23" i="2"/>
  <c r="V20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8" i="2"/>
  <c r="Q28" i="2" s="1"/>
  <c r="P29" i="2"/>
  <c r="P30" i="2"/>
  <c r="P31" i="2"/>
  <c r="P32" i="2"/>
  <c r="P34" i="2"/>
  <c r="P36" i="2"/>
  <c r="P37" i="2"/>
  <c r="Q37" i="2" s="1"/>
  <c r="P38" i="2"/>
  <c r="P39" i="2"/>
  <c r="P40" i="2"/>
  <c r="P41" i="2"/>
  <c r="P42" i="2"/>
  <c r="P8" i="2"/>
  <c r="O43" i="2"/>
  <c r="O33" i="2"/>
  <c r="O35" i="2" s="1"/>
  <c r="O27" i="2"/>
  <c r="I46" i="2"/>
  <c r="I9" i="2"/>
  <c r="J9" i="2" s="1"/>
  <c r="I10" i="2"/>
  <c r="I11" i="2"/>
  <c r="J11" i="2" s="1"/>
  <c r="I12" i="2"/>
  <c r="J12" i="2" s="1"/>
  <c r="I13" i="2"/>
  <c r="I14" i="2"/>
  <c r="J14" i="2" s="1"/>
  <c r="I15" i="2"/>
  <c r="J15" i="2" s="1"/>
  <c r="I16" i="2"/>
  <c r="J16" i="2"/>
  <c r="I17" i="2"/>
  <c r="I18" i="2"/>
  <c r="J18" i="2" s="1"/>
  <c r="I19" i="2"/>
  <c r="J19" i="2"/>
  <c r="I21" i="2"/>
  <c r="J21" i="2" s="1"/>
  <c r="I22" i="2"/>
  <c r="I24" i="2"/>
  <c r="J24" i="2" s="1"/>
  <c r="I25" i="2"/>
  <c r="J25" i="2"/>
  <c r="I26" i="2"/>
  <c r="I28" i="2"/>
  <c r="J28" i="2"/>
  <c r="I29" i="2"/>
  <c r="J29" i="2" s="1"/>
  <c r="I30" i="2"/>
  <c r="I31" i="2"/>
  <c r="I32" i="2"/>
  <c r="J32" i="2" s="1"/>
  <c r="I34" i="2"/>
  <c r="I36" i="2"/>
  <c r="J36" i="2" s="1"/>
  <c r="I37" i="2"/>
  <c r="J37" i="2"/>
  <c r="I38" i="2"/>
  <c r="I39" i="2"/>
  <c r="I40" i="2"/>
  <c r="J40" i="2"/>
  <c r="I41" i="2"/>
  <c r="J41" i="2" s="1"/>
  <c r="I42" i="2"/>
  <c r="J42" i="2" s="1"/>
  <c r="H43" i="2"/>
  <c r="BE43" i="2" s="1"/>
  <c r="H27" i="2"/>
  <c r="H20" i="2"/>
  <c r="BE20" i="2" s="1"/>
  <c r="G18" i="3"/>
  <c r="F36" i="3"/>
  <c r="E36" i="3"/>
  <c r="D36" i="3"/>
  <c r="J35" i="3"/>
  <c r="AX35" i="2" l="1"/>
  <c r="H23" i="2"/>
  <c r="AQ44" i="2"/>
  <c r="BE27" i="2"/>
  <c r="V35" i="2"/>
  <c r="H33" i="2"/>
  <c r="AI8" i="2"/>
  <c r="AJ8" i="2"/>
  <c r="AK8" i="2" s="1"/>
  <c r="AL8" i="2" s="1"/>
  <c r="V8" i="2"/>
  <c r="H8" i="2"/>
  <c r="AQ45" i="2" l="1"/>
  <c r="BE8" i="2"/>
  <c r="BE23" i="2"/>
  <c r="H35" i="2"/>
  <c r="V44" i="2"/>
  <c r="BE33" i="2"/>
  <c r="AX44" i="2"/>
  <c r="BC35" i="1"/>
  <c r="BC34" i="1"/>
  <c r="BC31" i="1"/>
  <c r="BC30" i="1"/>
  <c r="BC29" i="1"/>
  <c r="BC28" i="1"/>
  <c r="BC24" i="1"/>
  <c r="BC23" i="1"/>
  <c r="BC21" i="1"/>
  <c r="BC20" i="1"/>
  <c r="BC19" i="1"/>
  <c r="BC16" i="1"/>
  <c r="BC15" i="1"/>
  <c r="BC14" i="1"/>
  <c r="BC13" i="1"/>
  <c r="BC11" i="1"/>
  <c r="BC10" i="1"/>
  <c r="BC9" i="1"/>
  <c r="BC8" i="1"/>
  <c r="AW9" i="1"/>
  <c r="AX9" i="1" s="1"/>
  <c r="AW10" i="1"/>
  <c r="AX10" i="1" s="1"/>
  <c r="AW11" i="1"/>
  <c r="AW13" i="1"/>
  <c r="AX13" i="1" s="1"/>
  <c r="AW14" i="1"/>
  <c r="AX14" i="1" s="1"/>
  <c r="AW15" i="1"/>
  <c r="AW16" i="1"/>
  <c r="AX16" i="1" s="1"/>
  <c r="AW19" i="1"/>
  <c r="AX19" i="1" s="1"/>
  <c r="AW20" i="1"/>
  <c r="AX20" i="1" s="1"/>
  <c r="AW21" i="1"/>
  <c r="AX21" i="1" s="1"/>
  <c r="AW23" i="1"/>
  <c r="AX23" i="1" s="1"/>
  <c r="AW24" i="1"/>
  <c r="AX24" i="1" s="1"/>
  <c r="AW28" i="1"/>
  <c r="AX28" i="1" s="1"/>
  <c r="AW29" i="1"/>
  <c r="AW30" i="1"/>
  <c r="AX30" i="1" s="1"/>
  <c r="AW31" i="1"/>
  <c r="AX31" i="1" s="1"/>
  <c r="AW34" i="1"/>
  <c r="AX34" i="1" s="1"/>
  <c r="AW35" i="1"/>
  <c r="AV25" i="1"/>
  <c r="AV22" i="1"/>
  <c r="AV18" i="1"/>
  <c r="AV17" i="1"/>
  <c r="AP9" i="1"/>
  <c r="AQ9" i="1"/>
  <c r="AP10" i="1"/>
  <c r="AQ10" i="1" s="1"/>
  <c r="AP11" i="1"/>
  <c r="AP13" i="1"/>
  <c r="AQ13" i="1"/>
  <c r="AP14" i="1"/>
  <c r="AQ14" i="1" s="1"/>
  <c r="AP15" i="1"/>
  <c r="AP16" i="1"/>
  <c r="AQ16" i="1"/>
  <c r="AP19" i="1"/>
  <c r="AQ19" i="1" s="1"/>
  <c r="AP20" i="1"/>
  <c r="AQ20" i="1" s="1"/>
  <c r="AP21" i="1"/>
  <c r="AQ21" i="1"/>
  <c r="AP23" i="1"/>
  <c r="AQ23" i="1" s="1"/>
  <c r="AP24" i="1"/>
  <c r="AQ24" i="1" s="1"/>
  <c r="AP28" i="1"/>
  <c r="AQ28" i="1" s="1"/>
  <c r="AP29" i="1"/>
  <c r="AQ29" i="1"/>
  <c r="AP30" i="1"/>
  <c r="AQ30" i="1"/>
  <c r="AP31" i="1"/>
  <c r="AQ31" i="1" s="1"/>
  <c r="AP34" i="1"/>
  <c r="AQ34" i="1" s="1"/>
  <c r="AP35" i="1"/>
  <c r="AQ35" i="1"/>
  <c r="AO33" i="1"/>
  <c r="AO32" i="1"/>
  <c r="AO27" i="1"/>
  <c r="AO26" i="1"/>
  <c r="AO25" i="1"/>
  <c r="AO22" i="1"/>
  <c r="AO18" i="1"/>
  <c r="AO17" i="1"/>
  <c r="AO12" i="1"/>
  <c r="U15" i="1"/>
  <c r="AI9" i="1"/>
  <c r="AJ9" i="1" s="1"/>
  <c r="AI10" i="1"/>
  <c r="AJ10" i="1" s="1"/>
  <c r="AI11" i="1"/>
  <c r="AJ11" i="1" s="1"/>
  <c r="AI13" i="1"/>
  <c r="AJ13" i="1" s="1"/>
  <c r="AI14" i="1"/>
  <c r="AJ14" i="1"/>
  <c r="AI15" i="1"/>
  <c r="AI16" i="1"/>
  <c r="AJ16" i="1" s="1"/>
  <c r="AI19" i="1"/>
  <c r="AJ19" i="1" s="1"/>
  <c r="AI20" i="1"/>
  <c r="AJ20" i="1" s="1"/>
  <c r="AI21" i="1"/>
  <c r="AJ21" i="1" s="1"/>
  <c r="AI23" i="1"/>
  <c r="AJ23" i="1"/>
  <c r="AI24" i="1"/>
  <c r="AJ24" i="1" s="1"/>
  <c r="AI28" i="1"/>
  <c r="AJ28" i="1" s="1"/>
  <c r="AI29" i="1"/>
  <c r="AJ29" i="1" s="1"/>
  <c r="AI30" i="1"/>
  <c r="AJ30" i="1" s="1"/>
  <c r="AI31" i="1"/>
  <c r="AJ31" i="1" s="1"/>
  <c r="AI34" i="1"/>
  <c r="AJ34" i="1" s="1"/>
  <c r="AI35" i="1"/>
  <c r="AJ35" i="1" s="1"/>
  <c r="AX45" i="2" l="1"/>
  <c r="V45" i="2"/>
  <c r="BE35" i="2"/>
  <c r="H44" i="2"/>
  <c r="AH32" i="1"/>
  <c r="AH25" i="1"/>
  <c r="AH22" i="1"/>
  <c r="AH18" i="1"/>
  <c r="AH17" i="1"/>
  <c r="AH12" i="1"/>
  <c r="AC28" i="1"/>
  <c r="AC16" i="1"/>
  <c r="AC13" i="1"/>
  <c r="AB35" i="1"/>
  <c r="AB34" i="1"/>
  <c r="AC34" i="1" s="1"/>
  <c r="AB31" i="1"/>
  <c r="AC31" i="1" s="1"/>
  <c r="AB30" i="1"/>
  <c r="AC30" i="1" s="1"/>
  <c r="AB29" i="1"/>
  <c r="AB28" i="1"/>
  <c r="AB24" i="1"/>
  <c r="AC24" i="1" s="1"/>
  <c r="AB23" i="1"/>
  <c r="AC23" i="1" s="1"/>
  <c r="AB21" i="1"/>
  <c r="AC21" i="1" s="1"/>
  <c r="AB20" i="1"/>
  <c r="AC20" i="1" s="1"/>
  <c r="AB19" i="1"/>
  <c r="AC19" i="1" s="1"/>
  <c r="AB16" i="1"/>
  <c r="AB15" i="1"/>
  <c r="AB14" i="1"/>
  <c r="AC14" i="1" s="1"/>
  <c r="AB13" i="1"/>
  <c r="AB11" i="1"/>
  <c r="AB10" i="1"/>
  <c r="AC10" i="1" s="1"/>
  <c r="AB9" i="1"/>
  <c r="AC9" i="1" s="1"/>
  <c r="I44" i="2" l="1"/>
  <c r="H45" i="2"/>
  <c r="BE44" i="2"/>
  <c r="U9" i="1"/>
  <c r="V9" i="1"/>
  <c r="U10" i="1"/>
  <c r="V10" i="1" s="1"/>
  <c r="U11" i="1"/>
  <c r="V11" i="1"/>
  <c r="U13" i="1"/>
  <c r="V13" i="1" s="1"/>
  <c r="U14" i="1"/>
  <c r="V14" i="1" s="1"/>
  <c r="V15" i="1"/>
  <c r="U16" i="1"/>
  <c r="V16" i="1" s="1"/>
  <c r="U19" i="1"/>
  <c r="V19" i="1" s="1"/>
  <c r="U20" i="1"/>
  <c r="V20" i="1" s="1"/>
  <c r="U21" i="1"/>
  <c r="V21" i="1" s="1"/>
  <c r="U23" i="1"/>
  <c r="V23" i="1"/>
  <c r="U24" i="1"/>
  <c r="V24" i="1"/>
  <c r="U28" i="1"/>
  <c r="V28" i="1" s="1"/>
  <c r="U29" i="1"/>
  <c r="V29" i="1" s="1"/>
  <c r="U30" i="1"/>
  <c r="V30" i="1"/>
  <c r="U31" i="1"/>
  <c r="V31" i="1" s="1"/>
  <c r="U34" i="1"/>
  <c r="V34" i="1" s="1"/>
  <c r="U35" i="1"/>
  <c r="V35" i="1" s="1"/>
  <c r="T33" i="1"/>
  <c r="T32" i="1"/>
  <c r="T27" i="1"/>
  <c r="T26" i="1"/>
  <c r="T25" i="1"/>
  <c r="T22" i="1"/>
  <c r="T18" i="1"/>
  <c r="BC18" i="1" s="1"/>
  <c r="T17" i="1"/>
  <c r="T12" i="1"/>
  <c r="N9" i="1"/>
  <c r="O9" i="1" s="1"/>
  <c r="N10" i="1"/>
  <c r="O10" i="1" s="1"/>
  <c r="N11" i="1"/>
  <c r="N13" i="1"/>
  <c r="O13" i="1" s="1"/>
  <c r="N14" i="1"/>
  <c r="N15" i="1"/>
  <c r="N16" i="1"/>
  <c r="O16" i="1" s="1"/>
  <c r="N19" i="1"/>
  <c r="O19" i="1" s="1"/>
  <c r="N20" i="1"/>
  <c r="N21" i="1"/>
  <c r="O21" i="1" s="1"/>
  <c r="N23" i="1"/>
  <c r="O23" i="1" s="1"/>
  <c r="N24" i="1"/>
  <c r="O24" i="1" s="1"/>
  <c r="N28" i="1"/>
  <c r="O28" i="1" s="1"/>
  <c r="N29" i="1"/>
  <c r="N30" i="1"/>
  <c r="N31" i="1"/>
  <c r="N34" i="1"/>
  <c r="O34" i="1" s="1"/>
  <c r="N35" i="1"/>
  <c r="M33" i="1"/>
  <c r="M32" i="1"/>
  <c r="M27" i="1"/>
  <c r="M26" i="1"/>
  <c r="M25" i="1"/>
  <c r="M22" i="1"/>
  <c r="M17" i="1"/>
  <c r="M12" i="1"/>
  <c r="G35" i="1"/>
  <c r="H35" i="1" s="1"/>
  <c r="G34" i="1"/>
  <c r="H34" i="1" s="1"/>
  <c r="G31" i="1"/>
  <c r="H31" i="1" s="1"/>
  <c r="G30" i="1"/>
  <c r="H30" i="1" s="1"/>
  <c r="G29" i="1"/>
  <c r="H29" i="1" s="1"/>
  <c r="G28" i="1"/>
  <c r="H28" i="1" s="1"/>
  <c r="G24" i="1"/>
  <c r="H24" i="1" s="1"/>
  <c r="G23" i="1"/>
  <c r="H23" i="1" s="1"/>
  <c r="G21" i="1"/>
  <c r="H21" i="1" s="1"/>
  <c r="G20" i="1"/>
  <c r="H20" i="1" s="1"/>
  <c r="G19" i="1"/>
  <c r="H19" i="1" s="1"/>
  <c r="G16" i="1"/>
  <c r="H16" i="1" s="1"/>
  <c r="G15" i="1"/>
  <c r="G14" i="1"/>
  <c r="H14" i="1" s="1"/>
  <c r="G13" i="1"/>
  <c r="H13" i="1" s="1"/>
  <c r="G11" i="1"/>
  <c r="H11" i="1" s="1"/>
  <c r="G10" i="1"/>
  <c r="H10" i="1" s="1"/>
  <c r="G9" i="1"/>
  <c r="H9" i="1" s="1"/>
  <c r="F33" i="1"/>
  <c r="BC33" i="1" s="1"/>
  <c r="F32" i="1"/>
  <c r="F27" i="1"/>
  <c r="F26" i="1"/>
  <c r="F25" i="1"/>
  <c r="F22" i="1"/>
  <c r="BC22" i="1" s="1"/>
  <c r="F17" i="1"/>
  <c r="BC17" i="1" s="1"/>
  <c r="F12" i="1"/>
  <c r="BE45" i="2" l="1"/>
  <c r="BC26" i="1"/>
  <c r="BC25" i="1"/>
  <c r="BC27" i="1"/>
  <c r="BC12" i="1"/>
  <c r="BC32" i="1"/>
  <c r="BB34" i="1"/>
  <c r="BD34" i="1" s="1"/>
  <c r="BE34" i="1" s="1"/>
  <c r="H134" i="3" l="1"/>
  <c r="H141" i="3" s="1"/>
  <c r="F134" i="3"/>
  <c r="F141" i="3" s="1"/>
  <c r="E134" i="3"/>
  <c r="E141" i="3" s="1"/>
  <c r="D134" i="3"/>
  <c r="D141" i="3" s="1"/>
  <c r="B134" i="3"/>
  <c r="B141" i="3" s="1"/>
  <c r="I129" i="3"/>
  <c r="G129" i="3"/>
  <c r="J125" i="3"/>
  <c r="H125" i="3"/>
  <c r="F125" i="3"/>
  <c r="E125" i="3"/>
  <c r="D125" i="3"/>
  <c r="I124" i="3"/>
  <c r="G124" i="3"/>
  <c r="I123" i="3"/>
  <c r="G123" i="3"/>
  <c r="K119" i="3"/>
  <c r="J119" i="3"/>
  <c r="I119" i="3" s="1"/>
  <c r="H133" i="3"/>
  <c r="F119" i="3"/>
  <c r="E119" i="3"/>
  <c r="D119" i="3"/>
  <c r="I118" i="3"/>
  <c r="G118" i="3"/>
  <c r="I117" i="3"/>
  <c r="G117" i="3"/>
  <c r="I116" i="3"/>
  <c r="G116" i="3"/>
  <c r="I115" i="3"/>
  <c r="G115" i="3"/>
  <c r="I114" i="3"/>
  <c r="G114" i="3"/>
  <c r="I113" i="3"/>
  <c r="G113" i="3"/>
  <c r="I112" i="3"/>
  <c r="G112" i="3"/>
  <c r="I111" i="3"/>
  <c r="G111" i="3"/>
  <c r="I110" i="3"/>
  <c r="G110" i="3"/>
  <c r="I109" i="3"/>
  <c r="G109" i="3"/>
  <c r="I108" i="3"/>
  <c r="G108" i="3"/>
  <c r="I107" i="3"/>
  <c r="G107" i="3"/>
  <c r="I106" i="3"/>
  <c r="G106" i="3"/>
  <c r="I105" i="3"/>
  <c r="G105" i="3"/>
  <c r="I104" i="3"/>
  <c r="G104" i="3"/>
  <c r="I103" i="3"/>
  <c r="G103" i="3"/>
  <c r="I102" i="3"/>
  <c r="G102" i="3"/>
  <c r="I101" i="3"/>
  <c r="G101" i="3"/>
  <c r="I100" i="3"/>
  <c r="G100" i="3"/>
  <c r="I99" i="3"/>
  <c r="G99" i="3"/>
  <c r="I98" i="3"/>
  <c r="G98" i="3"/>
  <c r="I97" i="3"/>
  <c r="G97" i="3"/>
  <c r="I96" i="3"/>
  <c r="G96" i="3"/>
  <c r="I95" i="3"/>
  <c r="G95" i="3"/>
  <c r="I94" i="3"/>
  <c r="G94" i="3"/>
  <c r="I93" i="3"/>
  <c r="G93" i="3"/>
  <c r="I92" i="3"/>
  <c r="G92" i="3"/>
  <c r="I91" i="3"/>
  <c r="G91" i="3"/>
  <c r="I90" i="3"/>
  <c r="G90" i="3"/>
  <c r="I89" i="3"/>
  <c r="G89" i="3"/>
  <c r="I88" i="3"/>
  <c r="G88" i="3"/>
  <c r="I87" i="3"/>
  <c r="G87" i="3"/>
  <c r="I86" i="3"/>
  <c r="G86" i="3"/>
  <c r="I85" i="3"/>
  <c r="G85" i="3"/>
  <c r="I84" i="3"/>
  <c r="G84" i="3"/>
  <c r="I83" i="3"/>
  <c r="G83" i="3"/>
  <c r="I82" i="3"/>
  <c r="G82" i="3"/>
  <c r="I81" i="3"/>
  <c r="G81" i="3"/>
  <c r="I80" i="3"/>
  <c r="G80" i="3"/>
  <c r="I79" i="3"/>
  <c r="G79" i="3"/>
  <c r="I78" i="3"/>
  <c r="G78" i="3"/>
  <c r="I77" i="3"/>
  <c r="G77" i="3"/>
  <c r="I76" i="3"/>
  <c r="G76" i="3"/>
  <c r="I75" i="3"/>
  <c r="G75" i="3"/>
  <c r="I74" i="3"/>
  <c r="G74" i="3"/>
  <c r="I73" i="3"/>
  <c r="G73" i="3"/>
  <c r="I72" i="3"/>
  <c r="G72" i="3"/>
  <c r="I68" i="3"/>
  <c r="J55" i="3"/>
  <c r="H55" i="3"/>
  <c r="E55" i="3"/>
  <c r="D55" i="3"/>
  <c r="C55" i="3"/>
  <c r="B55" i="3"/>
  <c r="I54" i="3"/>
  <c r="G54" i="3"/>
  <c r="I53" i="3"/>
  <c r="G53" i="3"/>
  <c r="I52" i="3"/>
  <c r="G52" i="3"/>
  <c r="I51" i="3"/>
  <c r="F55" i="3"/>
  <c r="I50" i="3"/>
  <c r="G50" i="3"/>
  <c r="I49" i="3"/>
  <c r="G49" i="3"/>
  <c r="I48" i="3"/>
  <c r="G48" i="3"/>
  <c r="K40" i="3"/>
  <c r="J40" i="3"/>
  <c r="H40" i="3"/>
  <c r="F40" i="3"/>
  <c r="D40" i="3"/>
  <c r="C40" i="3"/>
  <c r="B40" i="3"/>
  <c r="I39" i="3"/>
  <c r="G39" i="3"/>
  <c r="K35" i="3"/>
  <c r="H35" i="3"/>
  <c r="F35" i="3"/>
  <c r="E35" i="3"/>
  <c r="D35" i="3"/>
  <c r="C35" i="3"/>
  <c r="B35" i="3"/>
  <c r="I33" i="3"/>
  <c r="G33" i="3"/>
  <c r="I32" i="3"/>
  <c r="G32" i="3"/>
  <c r="I31" i="3"/>
  <c r="G31" i="3"/>
  <c r="I30" i="3"/>
  <c r="G30" i="3"/>
  <c r="I29" i="3"/>
  <c r="G29" i="3"/>
  <c r="I28" i="3"/>
  <c r="G28" i="3"/>
  <c r="I27" i="3"/>
  <c r="G27" i="3"/>
  <c r="I26" i="3"/>
  <c r="G26" i="3"/>
  <c r="I25" i="3"/>
  <c r="G25" i="3"/>
  <c r="I24" i="3"/>
  <c r="G24" i="3"/>
  <c r="I23" i="3"/>
  <c r="G23" i="3"/>
  <c r="I22" i="3"/>
  <c r="G22" i="3"/>
  <c r="I21" i="3"/>
  <c r="G21" i="3"/>
  <c r="I20" i="3"/>
  <c r="G20" i="3"/>
  <c r="I19" i="3"/>
  <c r="G19" i="3"/>
  <c r="I17" i="3"/>
  <c r="G17" i="3"/>
  <c r="I16" i="3"/>
  <c r="G16" i="3"/>
  <c r="I15" i="3"/>
  <c r="G15" i="3"/>
  <c r="I14" i="3"/>
  <c r="G14" i="3"/>
  <c r="I13" i="3"/>
  <c r="G13" i="3"/>
  <c r="I12" i="3"/>
  <c r="G12" i="3"/>
  <c r="I11" i="3"/>
  <c r="G11" i="3"/>
  <c r="I10" i="3"/>
  <c r="G10" i="3"/>
  <c r="I9" i="3"/>
  <c r="G9" i="3"/>
  <c r="I8" i="3"/>
  <c r="G8" i="3"/>
  <c r="I7" i="3"/>
  <c r="G7" i="3"/>
  <c r="I6" i="3"/>
  <c r="G6" i="3"/>
  <c r="AD46" i="2"/>
  <c r="W46" i="2"/>
  <c r="P46" i="2"/>
  <c r="AD45" i="2"/>
  <c r="AH44" i="2"/>
  <c r="BB43" i="2"/>
  <c r="AW43" i="2"/>
  <c r="AY43" i="2" s="1"/>
  <c r="AZ43" i="2" s="1"/>
  <c r="AV43" i="2"/>
  <c r="AP43" i="2"/>
  <c r="AR43" i="2" s="1"/>
  <c r="AS43" i="2" s="1"/>
  <c r="AO43" i="2"/>
  <c r="AI43" i="2"/>
  <c r="AK43" i="2" s="1"/>
  <c r="AL43" i="2" s="1"/>
  <c r="AB43" i="2"/>
  <c r="AD43" i="2" s="1"/>
  <c r="AA43" i="2"/>
  <c r="U43" i="2"/>
  <c r="W43" i="2" s="1"/>
  <c r="X43" i="2" s="1"/>
  <c r="T43" i="2"/>
  <c r="N43" i="2"/>
  <c r="M43" i="2"/>
  <c r="G43" i="2"/>
  <c r="I43" i="2" s="1"/>
  <c r="J43" i="2" s="1"/>
  <c r="F43" i="2"/>
  <c r="BD42" i="2"/>
  <c r="BF42" i="2" s="1"/>
  <c r="BG42" i="2" s="1"/>
  <c r="BC42" i="2"/>
  <c r="BB42" i="2"/>
  <c r="BD41" i="2"/>
  <c r="BF41" i="2" s="1"/>
  <c r="BG41" i="2" s="1"/>
  <c r="BC41" i="2"/>
  <c r="BB41" i="2"/>
  <c r="BD40" i="2"/>
  <c r="BF40" i="2" s="1"/>
  <c r="BG40" i="2" s="1"/>
  <c r="BC40" i="2"/>
  <c r="BB40" i="2"/>
  <c r="BD39" i="2"/>
  <c r="BF39" i="2" s="1"/>
  <c r="BG39" i="2" s="1"/>
  <c r="BC39" i="2"/>
  <c r="BB39" i="2"/>
  <c r="BD38" i="2"/>
  <c r="BF38" i="2" s="1"/>
  <c r="BC38" i="2"/>
  <c r="BB38" i="2"/>
  <c r="BD37" i="2"/>
  <c r="BF37" i="2" s="1"/>
  <c r="BG37" i="2" s="1"/>
  <c r="BC37" i="2"/>
  <c r="BB37" i="2"/>
  <c r="BD36" i="2"/>
  <c r="BF36" i="2" s="1"/>
  <c r="BG36" i="2" s="1"/>
  <c r="BC36" i="2"/>
  <c r="BB36" i="2"/>
  <c r="BB35" i="2"/>
  <c r="AB35" i="2"/>
  <c r="AD35" i="2" s="1"/>
  <c r="BD34" i="2"/>
  <c r="BF34" i="2" s="1"/>
  <c r="BC34" i="2"/>
  <c r="BB34" i="2"/>
  <c r="BB33" i="2"/>
  <c r="BD32" i="2"/>
  <c r="BF32" i="2" s="1"/>
  <c r="BG32" i="2" s="1"/>
  <c r="BC32" i="2"/>
  <c r="BB32" i="2"/>
  <c r="BD31" i="2"/>
  <c r="BF31" i="2" s="1"/>
  <c r="BG31" i="2" s="1"/>
  <c r="BC31" i="2"/>
  <c r="BB31" i="2"/>
  <c r="BD30" i="2"/>
  <c r="BF30" i="2" s="1"/>
  <c r="BG30" i="2" s="1"/>
  <c r="BC30" i="2"/>
  <c r="BB30" i="2"/>
  <c r="BD29" i="2"/>
  <c r="BF29" i="2" s="1"/>
  <c r="BG29" i="2" s="1"/>
  <c r="BC29" i="2"/>
  <c r="BB29" i="2"/>
  <c r="BD28" i="2"/>
  <c r="BF28" i="2" s="1"/>
  <c r="BG28" i="2" s="1"/>
  <c r="BC28" i="2"/>
  <c r="BB28" i="2"/>
  <c r="BB27" i="2"/>
  <c r="AW27" i="2"/>
  <c r="AV27" i="2"/>
  <c r="AV33" i="2" s="1"/>
  <c r="AP27" i="2"/>
  <c r="AO27" i="2"/>
  <c r="AO33" i="2" s="1"/>
  <c r="AI27" i="2"/>
  <c r="AH27" i="2"/>
  <c r="AH33" i="2" s="1"/>
  <c r="AA27" i="2"/>
  <c r="AA33" i="2" s="1"/>
  <c r="U27" i="2"/>
  <c r="T27" i="2"/>
  <c r="T33" i="2" s="1"/>
  <c r="T45" i="2" s="1"/>
  <c r="N27" i="2"/>
  <c r="P27" i="2" s="1"/>
  <c r="Q27" i="2" s="1"/>
  <c r="M27" i="2"/>
  <c r="M33" i="2" s="1"/>
  <c r="M45" i="2" s="1"/>
  <c r="P45" i="2" s="1"/>
  <c r="G27" i="2"/>
  <c r="F27" i="2"/>
  <c r="BD26" i="2"/>
  <c r="BF26" i="2" s="1"/>
  <c r="BC26" i="2"/>
  <c r="BB26" i="2"/>
  <c r="BD25" i="2"/>
  <c r="BF25" i="2" s="1"/>
  <c r="BG25" i="2" s="1"/>
  <c r="BC25" i="2"/>
  <c r="BB25" i="2"/>
  <c r="BD24" i="2"/>
  <c r="BF24" i="2" s="1"/>
  <c r="BG24" i="2" s="1"/>
  <c r="BC24" i="2"/>
  <c r="BB24" i="2"/>
  <c r="BB23" i="2"/>
  <c r="AV23" i="2"/>
  <c r="BD22" i="2"/>
  <c r="BF22" i="2" s="1"/>
  <c r="BG22" i="2" s="1"/>
  <c r="BC22" i="2"/>
  <c r="BB22" i="2"/>
  <c r="BD21" i="2"/>
  <c r="BF21" i="2" s="1"/>
  <c r="BG21" i="2" s="1"/>
  <c r="BC21" i="2"/>
  <c r="BB21" i="2"/>
  <c r="BB20" i="2"/>
  <c r="AW20" i="2"/>
  <c r="AV20" i="2"/>
  <c r="AP20" i="2"/>
  <c r="AO20" i="2"/>
  <c r="AO23" i="2" s="1"/>
  <c r="AO35" i="2" s="1"/>
  <c r="AO44" i="2" s="1"/>
  <c r="AO45" i="2" s="1"/>
  <c r="AI20" i="2"/>
  <c r="AH20" i="2"/>
  <c r="AH23" i="2" s="1"/>
  <c r="AA20" i="2"/>
  <c r="AA23" i="2" s="1"/>
  <c r="U20" i="2"/>
  <c r="T20" i="2"/>
  <c r="T23" i="2" s="1"/>
  <c r="T35" i="2" s="1"/>
  <c r="M20" i="2"/>
  <c r="G20" i="2"/>
  <c r="F20" i="2"/>
  <c r="BD19" i="2"/>
  <c r="BF19" i="2" s="1"/>
  <c r="BG19" i="2" s="1"/>
  <c r="BC19" i="2"/>
  <c r="BB19" i="2"/>
  <c r="BD18" i="2"/>
  <c r="BF18" i="2" s="1"/>
  <c r="BG18" i="2" s="1"/>
  <c r="BC18" i="2"/>
  <c r="BB18" i="2"/>
  <c r="BD17" i="2"/>
  <c r="BF17" i="2" s="1"/>
  <c r="BG17" i="2" s="1"/>
  <c r="BC17" i="2"/>
  <c r="BB17" i="2"/>
  <c r="BD16" i="2"/>
  <c r="BF16" i="2" s="1"/>
  <c r="BG16" i="2" s="1"/>
  <c r="BC16" i="2"/>
  <c r="BB16" i="2"/>
  <c r="BD15" i="2"/>
  <c r="BF15" i="2" s="1"/>
  <c r="BG15" i="2" s="1"/>
  <c r="BC15" i="2"/>
  <c r="BB15" i="2"/>
  <c r="BD14" i="2"/>
  <c r="BF14" i="2" s="1"/>
  <c r="BG14" i="2" s="1"/>
  <c r="BC14" i="2"/>
  <c r="BB14" i="2"/>
  <c r="BD13" i="2"/>
  <c r="BF13" i="2" s="1"/>
  <c r="BC13" i="2"/>
  <c r="BB13" i="2"/>
  <c r="BD12" i="2"/>
  <c r="BF12" i="2" s="1"/>
  <c r="BG12" i="2" s="1"/>
  <c r="BC12" i="2"/>
  <c r="BB12" i="2"/>
  <c r="BD11" i="2"/>
  <c r="BF11" i="2" s="1"/>
  <c r="BG11" i="2" s="1"/>
  <c r="BC11" i="2"/>
  <c r="BB11" i="2"/>
  <c r="BD10" i="2"/>
  <c r="BF10" i="2" s="1"/>
  <c r="BG10" i="2" s="1"/>
  <c r="BC10" i="2"/>
  <c r="BB10" i="2"/>
  <c r="BD9" i="2"/>
  <c r="BF9" i="2" s="1"/>
  <c r="BG9" i="2" s="1"/>
  <c r="BC9" i="2"/>
  <c r="BB9" i="2"/>
  <c r="BB8" i="2"/>
  <c r="AW8" i="2"/>
  <c r="AY8" i="2" s="1"/>
  <c r="AV8" i="2"/>
  <c r="AP8" i="2"/>
  <c r="AR8" i="2" s="1"/>
  <c r="AS8" i="2" s="1"/>
  <c r="AO8" i="2"/>
  <c r="AH8" i="2"/>
  <c r="AA8" i="2"/>
  <c r="U8" i="2"/>
  <c r="W8" i="2" s="1"/>
  <c r="X8" i="2" s="1"/>
  <c r="T8" i="2"/>
  <c r="M8" i="2"/>
  <c r="G8" i="2"/>
  <c r="I8" i="2" s="1"/>
  <c r="J8" i="2" s="1"/>
  <c r="F8" i="2"/>
  <c r="AZ36" i="1"/>
  <c r="BB35" i="1"/>
  <c r="BD35" i="1" s="1"/>
  <c r="BE35" i="1" s="1"/>
  <c r="BA35" i="1"/>
  <c r="AZ35" i="1"/>
  <c r="BA34" i="1"/>
  <c r="AZ34" i="1"/>
  <c r="AZ33" i="1"/>
  <c r="AU33" i="1"/>
  <c r="AW33" i="1" s="1"/>
  <c r="AT33" i="1"/>
  <c r="AN33" i="1"/>
  <c r="AP33" i="1" s="1"/>
  <c r="AQ33" i="1" s="1"/>
  <c r="AM33" i="1"/>
  <c r="AG33" i="1"/>
  <c r="AI33" i="1" s="1"/>
  <c r="AF33" i="1"/>
  <c r="Z33" i="1"/>
  <c r="AB33" i="1" s="1"/>
  <c r="Y33" i="1"/>
  <c r="S33" i="1"/>
  <c r="U33" i="1" s="1"/>
  <c r="R33" i="1"/>
  <c r="L33" i="1"/>
  <c r="N33" i="1" s="1"/>
  <c r="K33" i="1"/>
  <c r="E33" i="1"/>
  <c r="D33" i="1"/>
  <c r="BA33" i="1" s="1"/>
  <c r="AZ32" i="1"/>
  <c r="AU32" i="1"/>
  <c r="AW32" i="1" s="1"/>
  <c r="AX32" i="1" s="1"/>
  <c r="AT32" i="1"/>
  <c r="AN32" i="1"/>
  <c r="AP32" i="1" s="1"/>
  <c r="AM32" i="1"/>
  <c r="AG32" i="1"/>
  <c r="AI32" i="1" s="1"/>
  <c r="AJ32" i="1" s="1"/>
  <c r="AF32" i="1"/>
  <c r="Z32" i="1"/>
  <c r="AB32" i="1" s="1"/>
  <c r="AC32" i="1" s="1"/>
  <c r="Y32" i="1"/>
  <c r="S32" i="1"/>
  <c r="U32" i="1" s="1"/>
  <c r="V32" i="1" s="1"/>
  <c r="R32" i="1"/>
  <c r="L32" i="1"/>
  <c r="N32" i="1" s="1"/>
  <c r="O32" i="1" s="1"/>
  <c r="K32" i="1"/>
  <c r="E32" i="1"/>
  <c r="G32" i="1" s="1"/>
  <c r="H32" i="1" s="1"/>
  <c r="D32" i="1"/>
  <c r="BB31" i="1"/>
  <c r="BD31" i="1" s="1"/>
  <c r="BE31" i="1" s="1"/>
  <c r="BA31" i="1"/>
  <c r="AZ31" i="1"/>
  <c r="BB30" i="1"/>
  <c r="BD30" i="1" s="1"/>
  <c r="BE30" i="1" s="1"/>
  <c r="BA30" i="1"/>
  <c r="AZ30" i="1"/>
  <c r="BB29" i="1"/>
  <c r="BD29" i="1" s="1"/>
  <c r="BE29" i="1" s="1"/>
  <c r="BA29" i="1"/>
  <c r="AZ29" i="1"/>
  <c r="BB28" i="1"/>
  <c r="BD28" i="1" s="1"/>
  <c r="BE28" i="1" s="1"/>
  <c r="BA28" i="1"/>
  <c r="AZ28" i="1"/>
  <c r="AZ27" i="1"/>
  <c r="AU27" i="1"/>
  <c r="AW27" i="1" s="1"/>
  <c r="AT27" i="1"/>
  <c r="AN27" i="1"/>
  <c r="AP27" i="1" s="1"/>
  <c r="AQ27" i="1" s="1"/>
  <c r="AM27" i="1"/>
  <c r="AG27" i="1"/>
  <c r="AI27" i="1" s="1"/>
  <c r="AF27" i="1"/>
  <c r="Z27" i="1"/>
  <c r="AB27" i="1" s="1"/>
  <c r="Y27" i="1"/>
  <c r="S27" i="1"/>
  <c r="U27" i="1" s="1"/>
  <c r="V27" i="1" s="1"/>
  <c r="R27" i="1"/>
  <c r="L27" i="1"/>
  <c r="K27" i="1"/>
  <c r="E27" i="1"/>
  <c r="G27" i="1" s="1"/>
  <c r="D27" i="1"/>
  <c r="AZ26" i="1"/>
  <c r="AU26" i="1"/>
  <c r="AW26" i="1" s="1"/>
  <c r="AX26" i="1" s="1"/>
  <c r="AT26" i="1"/>
  <c r="AN26" i="1"/>
  <c r="AP26" i="1" s="1"/>
  <c r="AM26" i="1"/>
  <c r="AG26" i="1"/>
  <c r="AI26" i="1" s="1"/>
  <c r="AJ26" i="1" s="1"/>
  <c r="AF26" i="1"/>
  <c r="Z26" i="1"/>
  <c r="AB26" i="1" s="1"/>
  <c r="AC26" i="1" s="1"/>
  <c r="Y26" i="1"/>
  <c r="S26" i="1"/>
  <c r="U26" i="1" s="1"/>
  <c r="R26" i="1"/>
  <c r="BA26" i="1" s="1"/>
  <c r="L26" i="1"/>
  <c r="N26" i="1" s="1"/>
  <c r="O26" i="1" s="1"/>
  <c r="K26" i="1"/>
  <c r="E26" i="1"/>
  <c r="G26" i="1" s="1"/>
  <c r="H26" i="1" s="1"/>
  <c r="D26" i="1"/>
  <c r="AZ25" i="1"/>
  <c r="AU25" i="1"/>
  <c r="AW25" i="1" s="1"/>
  <c r="AX25" i="1" s="1"/>
  <c r="AT25" i="1"/>
  <c r="AN25" i="1"/>
  <c r="AP25" i="1" s="1"/>
  <c r="AQ25" i="1" s="1"/>
  <c r="AM25" i="1"/>
  <c r="AG25" i="1"/>
  <c r="AI25" i="1" s="1"/>
  <c r="AJ25" i="1" s="1"/>
  <c r="AF25" i="1"/>
  <c r="Z25" i="1"/>
  <c r="AB25" i="1" s="1"/>
  <c r="Y25" i="1"/>
  <c r="S25" i="1"/>
  <c r="U25" i="1" s="1"/>
  <c r="V25" i="1" s="1"/>
  <c r="R25" i="1"/>
  <c r="L25" i="1"/>
  <c r="K25" i="1"/>
  <c r="E25" i="1"/>
  <c r="G25" i="1" s="1"/>
  <c r="H25" i="1" s="1"/>
  <c r="D25" i="1"/>
  <c r="BB24" i="1"/>
  <c r="BD24" i="1" s="1"/>
  <c r="BE24" i="1" s="1"/>
  <c r="BA24" i="1"/>
  <c r="AZ24" i="1"/>
  <c r="BB23" i="1"/>
  <c r="BD23" i="1" s="1"/>
  <c r="BE23" i="1" s="1"/>
  <c r="BA23" i="1"/>
  <c r="AZ23" i="1"/>
  <c r="AZ22" i="1"/>
  <c r="AU22" i="1"/>
  <c r="AW22" i="1" s="1"/>
  <c r="AX22" i="1" s="1"/>
  <c r="AT22" i="1"/>
  <c r="AN22" i="1"/>
  <c r="AP22" i="1" s="1"/>
  <c r="AQ22" i="1" s="1"/>
  <c r="AM22" i="1"/>
  <c r="AG22" i="1"/>
  <c r="AI22" i="1" s="1"/>
  <c r="AJ22" i="1" s="1"/>
  <c r="AF22" i="1"/>
  <c r="Z22" i="1"/>
  <c r="AB22" i="1" s="1"/>
  <c r="AC22" i="1" s="1"/>
  <c r="Y22" i="1"/>
  <c r="S22" i="1"/>
  <c r="U22" i="1" s="1"/>
  <c r="V22" i="1" s="1"/>
  <c r="R22" i="1"/>
  <c r="L22" i="1"/>
  <c r="N22" i="1" s="1"/>
  <c r="O22" i="1" s="1"/>
  <c r="K22" i="1"/>
  <c r="E22" i="1"/>
  <c r="G22" i="1" s="1"/>
  <c r="H22" i="1" s="1"/>
  <c r="D22" i="1"/>
  <c r="BB21" i="1"/>
  <c r="BD21" i="1" s="1"/>
  <c r="BE21" i="1" s="1"/>
  <c r="BA21" i="1"/>
  <c r="AZ21" i="1"/>
  <c r="BB20" i="1"/>
  <c r="BD20" i="1" s="1"/>
  <c r="BE20" i="1" s="1"/>
  <c r="BA20" i="1"/>
  <c r="AZ20" i="1"/>
  <c r="BB19" i="1"/>
  <c r="BD19" i="1" s="1"/>
  <c r="BE19" i="1" s="1"/>
  <c r="BA19" i="1"/>
  <c r="AZ19" i="1"/>
  <c r="AZ18" i="1"/>
  <c r="AU18" i="1"/>
  <c r="AW18" i="1" s="1"/>
  <c r="AX18" i="1" s="1"/>
  <c r="AT18" i="1"/>
  <c r="AN18" i="1"/>
  <c r="AP18" i="1" s="1"/>
  <c r="AQ18" i="1" s="1"/>
  <c r="AM18" i="1"/>
  <c r="AG18" i="1"/>
  <c r="AI18" i="1" s="1"/>
  <c r="AJ18" i="1" s="1"/>
  <c r="AF18" i="1"/>
  <c r="Z18" i="1"/>
  <c r="AB18" i="1" s="1"/>
  <c r="AC18" i="1" s="1"/>
  <c r="Y18" i="1"/>
  <c r="S18" i="1"/>
  <c r="U18" i="1" s="1"/>
  <c r="V18" i="1" s="1"/>
  <c r="R18" i="1"/>
  <c r="L18" i="1"/>
  <c r="N18" i="1" s="1"/>
  <c r="O18" i="1" s="1"/>
  <c r="K18" i="1"/>
  <c r="E18" i="1"/>
  <c r="G18" i="1" s="1"/>
  <c r="H18" i="1" s="1"/>
  <c r="D18" i="1"/>
  <c r="AZ17" i="1"/>
  <c r="AU17" i="1"/>
  <c r="AW17" i="1" s="1"/>
  <c r="AX17" i="1" s="1"/>
  <c r="AT17" i="1"/>
  <c r="AN17" i="1"/>
  <c r="AP17" i="1" s="1"/>
  <c r="AQ17" i="1" s="1"/>
  <c r="AM17" i="1"/>
  <c r="AG17" i="1"/>
  <c r="AI17" i="1" s="1"/>
  <c r="AJ17" i="1" s="1"/>
  <c r="AF17" i="1"/>
  <c r="Z17" i="1"/>
  <c r="AB17" i="1" s="1"/>
  <c r="AC17" i="1" s="1"/>
  <c r="Y17" i="1"/>
  <c r="S17" i="1"/>
  <c r="U17" i="1" s="1"/>
  <c r="V17" i="1" s="1"/>
  <c r="R17" i="1"/>
  <c r="L17" i="1"/>
  <c r="N17" i="1" s="1"/>
  <c r="O17" i="1" s="1"/>
  <c r="K17" i="1"/>
  <c r="E17" i="1"/>
  <c r="D17" i="1"/>
  <c r="BA17" i="1" s="1"/>
  <c r="BB16" i="1"/>
  <c r="BD16" i="1" s="1"/>
  <c r="BE16" i="1" s="1"/>
  <c r="BA16" i="1"/>
  <c r="AZ16" i="1"/>
  <c r="BB15" i="1"/>
  <c r="BD15" i="1" s="1"/>
  <c r="BE15" i="1" s="1"/>
  <c r="BA15" i="1"/>
  <c r="AZ15" i="1"/>
  <c r="BB14" i="1"/>
  <c r="BD14" i="1" s="1"/>
  <c r="BE14" i="1" s="1"/>
  <c r="BA14" i="1"/>
  <c r="AZ14" i="1"/>
  <c r="BB13" i="1"/>
  <c r="BD13" i="1" s="1"/>
  <c r="BE13" i="1" s="1"/>
  <c r="BA13" i="1"/>
  <c r="AZ13" i="1"/>
  <c r="AZ12" i="1"/>
  <c r="AU12" i="1"/>
  <c r="AW12" i="1" s="1"/>
  <c r="AT12" i="1"/>
  <c r="AN12" i="1"/>
  <c r="AP12" i="1" s="1"/>
  <c r="AQ12" i="1" s="1"/>
  <c r="AG12" i="1"/>
  <c r="AI12" i="1" s="1"/>
  <c r="AJ12" i="1" s="1"/>
  <c r="AF12" i="1"/>
  <c r="Z12" i="1"/>
  <c r="AB12" i="1" s="1"/>
  <c r="Y12" i="1"/>
  <c r="S12" i="1"/>
  <c r="L12" i="1"/>
  <c r="N12" i="1" s="1"/>
  <c r="K12" i="1"/>
  <c r="E12" i="1"/>
  <c r="G12" i="1" s="1"/>
  <c r="H12" i="1" s="1"/>
  <c r="D12" i="1"/>
  <c r="BB11" i="1"/>
  <c r="BD11" i="1" s="1"/>
  <c r="BE11" i="1" s="1"/>
  <c r="BA11" i="1"/>
  <c r="AZ11" i="1"/>
  <c r="BB10" i="1"/>
  <c r="BD10" i="1" s="1"/>
  <c r="BE10" i="1" s="1"/>
  <c r="BA10" i="1"/>
  <c r="AZ10" i="1"/>
  <c r="AM10" i="1"/>
  <c r="AM12" i="1" s="1"/>
  <c r="R10" i="1"/>
  <c r="R12" i="1" s="1"/>
  <c r="BB9" i="1"/>
  <c r="BD9" i="1" s="1"/>
  <c r="BE9" i="1" s="1"/>
  <c r="BA9" i="1"/>
  <c r="AZ9" i="1"/>
  <c r="AZ8" i="1"/>
  <c r="AU8" i="1"/>
  <c r="AW8" i="1" s="1"/>
  <c r="AX8" i="1" s="1"/>
  <c r="AT8" i="1"/>
  <c r="AN8" i="1"/>
  <c r="AP8" i="1" s="1"/>
  <c r="AQ8" i="1" s="1"/>
  <c r="AM8" i="1"/>
  <c r="AG8" i="1"/>
  <c r="AI8" i="1" s="1"/>
  <c r="AJ8" i="1" s="1"/>
  <c r="AF8" i="1"/>
  <c r="Z8" i="1"/>
  <c r="AB8" i="1" s="1"/>
  <c r="AC8" i="1" s="1"/>
  <c r="Y8" i="1"/>
  <c r="S8" i="1"/>
  <c r="U8" i="1" s="1"/>
  <c r="V8" i="1" s="1"/>
  <c r="R8" i="1"/>
  <c r="L8" i="1"/>
  <c r="N8" i="1" s="1"/>
  <c r="O8" i="1" s="1"/>
  <c r="K8" i="1"/>
  <c r="E8" i="1"/>
  <c r="D8" i="1"/>
  <c r="G40" i="3" l="1"/>
  <c r="AP23" i="2"/>
  <c r="AR23" i="2" s="1"/>
  <c r="AS23" i="2" s="1"/>
  <c r="AR20" i="2"/>
  <c r="AS20" i="2" s="1"/>
  <c r="AI23" i="2"/>
  <c r="AK23" i="2" s="1"/>
  <c r="AL23" i="2" s="1"/>
  <c r="AK20" i="2"/>
  <c r="AL20" i="2" s="1"/>
  <c r="U23" i="2"/>
  <c r="W20" i="2"/>
  <c r="X20" i="2" s="1"/>
  <c r="AP33" i="2"/>
  <c r="AR33" i="2" s="1"/>
  <c r="AS33" i="2" s="1"/>
  <c r="AR27" i="2"/>
  <c r="AS27" i="2" s="1"/>
  <c r="G33" i="2"/>
  <c r="I33" i="2" s="1"/>
  <c r="J33" i="2" s="1"/>
  <c r="I27" i="2"/>
  <c r="J27" i="2" s="1"/>
  <c r="AW23" i="2"/>
  <c r="AY23" i="2" s="1"/>
  <c r="AY20" i="2"/>
  <c r="U33" i="2"/>
  <c r="W33" i="2" s="1"/>
  <c r="X33" i="2" s="1"/>
  <c r="W27" i="2"/>
  <c r="X27" i="2" s="1"/>
  <c r="BD43" i="2"/>
  <c r="BF43" i="2" s="1"/>
  <c r="BG43" i="2" s="1"/>
  <c r="P43" i="2"/>
  <c r="Q43" i="2" s="1"/>
  <c r="G23" i="2"/>
  <c r="I20" i="2"/>
  <c r="J20" i="2" s="1"/>
  <c r="AI33" i="2"/>
  <c r="AK33" i="2" s="1"/>
  <c r="AL33" i="2" s="1"/>
  <c r="AK27" i="2"/>
  <c r="AL27" i="2" s="1"/>
  <c r="AW33" i="2"/>
  <c r="AY33" i="2" s="1"/>
  <c r="AZ33" i="2" s="1"/>
  <c r="AY27" i="2"/>
  <c r="BA27" i="1"/>
  <c r="BA25" i="1"/>
  <c r="BA18" i="1"/>
  <c r="BA12" i="1"/>
  <c r="BB32" i="1"/>
  <c r="BD32" i="1" s="1"/>
  <c r="BE32" i="1" s="1"/>
  <c r="BB25" i="1"/>
  <c r="BD25" i="1" s="1"/>
  <c r="BE25" i="1" s="1"/>
  <c r="N25" i="1"/>
  <c r="BB17" i="1"/>
  <c r="BD17" i="1" s="1"/>
  <c r="BE17" i="1" s="1"/>
  <c r="G17" i="1"/>
  <c r="H17" i="1" s="1"/>
  <c r="BB18" i="1"/>
  <c r="BD18" i="1" s="1"/>
  <c r="BE18" i="1" s="1"/>
  <c r="BA22" i="1"/>
  <c r="BB12" i="1"/>
  <c r="BD12" i="1" s="1"/>
  <c r="BE12" i="1" s="1"/>
  <c r="U12" i="1"/>
  <c r="V12" i="1" s="1"/>
  <c r="BB22" i="1"/>
  <c r="BD22" i="1" s="1"/>
  <c r="BE22" i="1" s="1"/>
  <c r="BB27" i="1"/>
  <c r="BD27" i="1" s="1"/>
  <c r="BE27" i="1" s="1"/>
  <c r="N27" i="1"/>
  <c r="BB33" i="1"/>
  <c r="BD33" i="1" s="1"/>
  <c r="BE33" i="1" s="1"/>
  <c r="G33" i="1"/>
  <c r="BB8" i="1"/>
  <c r="BD8" i="1" s="1"/>
  <c r="BE8" i="1" s="1"/>
  <c r="G8" i="1"/>
  <c r="H8" i="1" s="1"/>
  <c r="BA8" i="1"/>
  <c r="BB26" i="1"/>
  <c r="BD26" i="1" s="1"/>
  <c r="BE26" i="1" s="1"/>
  <c r="D133" i="3"/>
  <c r="E133" i="3"/>
  <c r="E140" i="3" s="1"/>
  <c r="K140" i="3"/>
  <c r="G119" i="3"/>
  <c r="I55" i="3"/>
  <c r="G35" i="3"/>
  <c r="I35" i="3"/>
  <c r="D140" i="3"/>
  <c r="I125" i="3"/>
  <c r="I40" i="3"/>
  <c r="J133" i="3"/>
  <c r="J140" i="3" s="1"/>
  <c r="G125" i="3"/>
  <c r="F133" i="3"/>
  <c r="F140" i="3" s="1"/>
  <c r="M23" i="2"/>
  <c r="M35" i="2" s="1"/>
  <c r="BC43" i="2"/>
  <c r="BB44" i="2"/>
  <c r="BB45" i="2" s="1"/>
  <c r="G55" i="3"/>
  <c r="G51" i="3"/>
  <c r="H140" i="3"/>
  <c r="N33" i="2"/>
  <c r="P33" i="2" s="1"/>
  <c r="Q33" i="2" s="1"/>
  <c r="F23" i="2"/>
  <c r="BC20" i="2"/>
  <c r="AP35" i="2"/>
  <c r="AR35" i="2" s="1"/>
  <c r="AS35" i="2" s="1"/>
  <c r="BC27" i="2"/>
  <c r="AA35" i="2"/>
  <c r="AA44" i="2" s="1"/>
  <c r="AD44" i="2" s="1"/>
  <c r="AI35" i="2"/>
  <c r="AK35" i="2" s="1"/>
  <c r="AL35" i="2" s="1"/>
  <c r="BD27" i="2"/>
  <c r="BF27" i="2" s="1"/>
  <c r="BG27" i="2" s="1"/>
  <c r="BC8" i="2"/>
  <c r="AV35" i="2"/>
  <c r="AV44" i="2" s="1"/>
  <c r="AV45" i="2" s="1"/>
  <c r="G45" i="2"/>
  <c r="I45" i="2" s="1"/>
  <c r="BD33" i="2"/>
  <c r="BF33" i="2" s="1"/>
  <c r="BG33" i="2" s="1"/>
  <c r="AH45" i="2"/>
  <c r="BD8" i="2"/>
  <c r="BF8" i="2" s="1"/>
  <c r="BG8" i="2" s="1"/>
  <c r="F33" i="2"/>
  <c r="BD20" i="2"/>
  <c r="BF20" i="2" s="1"/>
  <c r="BG20" i="2" s="1"/>
  <c r="BA32" i="1"/>
  <c r="U35" i="2" l="1"/>
  <c r="W23" i="2"/>
  <c r="X23" i="2" s="1"/>
  <c r="G35" i="2"/>
  <c r="I35" i="2" s="1"/>
  <c r="J35" i="2" s="1"/>
  <c r="I23" i="2"/>
  <c r="J23" i="2" s="1"/>
  <c r="AW35" i="2"/>
  <c r="AY35" i="2" s="1"/>
  <c r="AZ35" i="2" s="1"/>
  <c r="BD23" i="2"/>
  <c r="BF23" i="2" s="1"/>
  <c r="BG23" i="2" s="1"/>
  <c r="G133" i="3"/>
  <c r="G140" i="3"/>
  <c r="I140" i="3"/>
  <c r="I133" i="3"/>
  <c r="BD35" i="2"/>
  <c r="BF35" i="2" s="1"/>
  <c r="BG35" i="2" s="1"/>
  <c r="AP44" i="2"/>
  <c r="AR44" i="2" s="1"/>
  <c r="AI44" i="2"/>
  <c r="AK44" i="2" s="1"/>
  <c r="AL44" i="2" s="1"/>
  <c r="F35" i="2"/>
  <c r="BC35" i="2" s="1"/>
  <c r="BC44" i="2" s="1"/>
  <c r="BC45" i="2" s="1"/>
  <c r="BC23" i="2"/>
  <c r="N35" i="2"/>
  <c r="P35" i="2" s="1"/>
  <c r="Q35" i="2" s="1"/>
  <c r="F45" i="2"/>
  <c r="BC33" i="2"/>
  <c r="AW44" i="2" l="1"/>
  <c r="AY44" i="2" s="1"/>
  <c r="W35" i="2"/>
  <c r="X35" i="2" s="1"/>
  <c r="U44" i="2"/>
  <c r="AW45" i="2"/>
  <c r="AY45" i="2" s="1"/>
  <c r="AP45" i="2"/>
  <c r="AR45" i="2" s="1"/>
  <c r="BD44" i="2"/>
  <c r="BF44" i="2" s="1"/>
  <c r="BG44" i="2" s="1"/>
  <c r="N44" i="2"/>
  <c r="P44" i="2" s="1"/>
  <c r="Q44" i="2" s="1"/>
  <c r="AI45" i="2"/>
  <c r="AK45" i="2" s="1"/>
  <c r="AL45" i="2" s="1"/>
  <c r="W44" i="2" l="1"/>
  <c r="X44" i="2" s="1"/>
  <c r="U45" i="2"/>
  <c r="W45" i="2" s="1"/>
  <c r="X45" i="2" s="1"/>
  <c r="BD45" i="2"/>
  <c r="BF45" i="2" s="1"/>
  <c r="BG45" i="2" s="1"/>
</calcChain>
</file>

<file path=xl/comments1.xml><?xml version="1.0" encoding="utf-8"?>
<comments xmlns="http://schemas.openxmlformats.org/spreadsheetml/2006/main">
  <authors>
    <author>021282</author>
  </authors>
  <commentList>
    <comment ref="B56" authorId="0" shapeId="0">
      <text>
        <r>
          <rPr>
            <sz val="9"/>
            <color indexed="81"/>
            <rFont val="MS P ゴシック"/>
            <family val="3"/>
            <charset val="128"/>
          </rPr>
          <t>奥州市は１事業</t>
        </r>
      </text>
    </comment>
  </commentList>
</comments>
</file>

<file path=xl/sharedStrings.xml><?xml version="1.0" encoding="utf-8"?>
<sst xmlns="http://schemas.openxmlformats.org/spreadsheetml/2006/main" count="830" uniqueCount="326">
  <si>
    <t>2　法適用企業の経営状況</t>
    <phoneticPr fontId="4"/>
  </si>
  <si>
    <t>(1)　収益的収支の状況</t>
    <rPh sb="4" eb="7">
      <t>シュウエキテキ</t>
    </rPh>
    <rPh sb="7" eb="9">
      <t>シュウシ</t>
    </rPh>
    <rPh sb="10" eb="12">
      <t>ジョウキョウ</t>
    </rPh>
    <phoneticPr fontId="4"/>
  </si>
  <si>
    <t>(単位：千円、％)</t>
    <rPh sb="1" eb="3">
      <t>タンイ</t>
    </rPh>
    <rPh sb="4" eb="6">
      <t>センエン</t>
    </rPh>
    <phoneticPr fontId="4"/>
  </si>
  <si>
    <t>下水（171～179）</t>
    <rPh sb="0" eb="2">
      <t>ゲスイ</t>
    </rPh>
    <phoneticPr fontId="4"/>
  </si>
  <si>
    <t>合計</t>
    <rPh sb="0" eb="2">
      <t>ゴウケイ</t>
    </rPh>
    <phoneticPr fontId="4"/>
  </si>
  <si>
    <t>公共・特環</t>
    <rPh sb="0" eb="2">
      <t>コウキョウ</t>
    </rPh>
    <rPh sb="3" eb="5">
      <t>トッカン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</si>
  <si>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</si>
  <si>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</si>
  <si>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</si>
  <si>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</si>
  <si>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特公・農集・</t>
    <rPh sb="0" eb="2">
      <t>トクコウ</t>
    </rPh>
    <rPh sb="3" eb="5">
      <t>ノウシュウ</t>
    </rPh>
    <phoneticPr fontId="4"/>
  </si>
  <si>
    <t>下水（180）</t>
    <rPh sb="0" eb="2">
      <t>ゲスイ</t>
    </rPh>
    <phoneticPr fontId="4"/>
  </si>
  <si>
    <t>A</t>
    <phoneticPr fontId="4"/>
  </si>
  <si>
    <t>B</t>
    <phoneticPr fontId="4"/>
  </si>
  <si>
    <t>B-A　　　　C</t>
    <phoneticPr fontId="4"/>
  </si>
  <si>
    <t>C/A×100</t>
    <phoneticPr fontId="4"/>
  </si>
  <si>
    <t>水道</t>
    <rPh sb="0" eb="2">
      <t>スイドウ</t>
    </rPh>
    <phoneticPr fontId="4"/>
  </si>
  <si>
    <t>工水</t>
    <rPh sb="0" eb="2">
      <t>コウスイ</t>
    </rPh>
    <phoneticPr fontId="4"/>
  </si>
  <si>
    <t>病院</t>
    <rPh sb="0" eb="2">
      <t>ビョウイン</t>
    </rPh>
    <phoneticPr fontId="4"/>
  </si>
  <si>
    <t>漁集</t>
    <rPh sb="0" eb="1">
      <t>ギョ</t>
    </rPh>
    <rPh sb="1" eb="2">
      <t>シュウ</t>
    </rPh>
    <phoneticPr fontId="4"/>
  </si>
  <si>
    <t>浄化槽</t>
    <rPh sb="0" eb="3">
      <t>ジョウカソウ</t>
    </rPh>
    <phoneticPr fontId="4"/>
  </si>
  <si>
    <t>介護</t>
    <rPh sb="0" eb="2">
      <t>カイゴ</t>
    </rPh>
    <phoneticPr fontId="4"/>
  </si>
  <si>
    <t>その他</t>
    <rPh sb="2" eb="3">
      <t>タ</t>
    </rPh>
    <phoneticPr fontId="4"/>
  </si>
  <si>
    <t>1　総収益</t>
    <rPh sb="2" eb="5">
      <t>ソウシュウエキ</t>
    </rPh>
    <phoneticPr fontId="4"/>
  </si>
  <si>
    <t xml:space="preserve"> (1) 営業収益</t>
    <rPh sb="5" eb="7">
      <t>エイギョウ</t>
    </rPh>
    <rPh sb="7" eb="9">
      <t>シュウエキ</t>
    </rPh>
    <phoneticPr fontId="4"/>
  </si>
  <si>
    <t>20-01-02</t>
  </si>
  <si>
    <t>　ア 料金収入</t>
    <rPh sb="3" eb="5">
      <t>リョウキン</t>
    </rPh>
    <rPh sb="5" eb="7">
      <t>シュウニュウ</t>
    </rPh>
    <phoneticPr fontId="4"/>
  </si>
  <si>
    <t>　イ 他会計負担金</t>
    <rPh sb="3" eb="4">
      <t>タ</t>
    </rPh>
    <rPh sb="4" eb="6">
      <t>カイケイ</t>
    </rPh>
    <rPh sb="6" eb="9">
      <t>フタンキン</t>
    </rPh>
    <phoneticPr fontId="4"/>
  </si>
  <si>
    <t>　ウ その他</t>
    <rPh sb="5" eb="6">
      <t>タ</t>
    </rPh>
    <phoneticPr fontId="4"/>
  </si>
  <si>
    <t xml:space="preserve"> (2) 営業外収益</t>
    <rPh sb="5" eb="8">
      <t>エイギョウガイ</t>
    </rPh>
    <rPh sb="8" eb="10">
      <t>シュウエキ</t>
    </rPh>
    <phoneticPr fontId="4"/>
  </si>
  <si>
    <t>　ア 他会計補助金</t>
    <rPh sb="3" eb="4">
      <t>タ</t>
    </rPh>
    <rPh sb="4" eb="6">
      <t>カイケイ</t>
    </rPh>
    <rPh sb="6" eb="9">
      <t>ホジョキン</t>
    </rPh>
    <phoneticPr fontId="4"/>
  </si>
  <si>
    <t>　ウ 長期前受金戻入</t>
    <rPh sb="3" eb="5">
      <t>チョウキ</t>
    </rPh>
    <rPh sb="5" eb="7">
      <t>マエウケ</t>
    </rPh>
    <rPh sb="7" eb="8">
      <t>キン</t>
    </rPh>
    <rPh sb="8" eb="10">
      <t>モドシイレ</t>
    </rPh>
    <phoneticPr fontId="4"/>
  </si>
  <si>
    <t>　エ その他</t>
    <rPh sb="5" eb="6">
      <t>タ</t>
    </rPh>
    <phoneticPr fontId="4"/>
  </si>
  <si>
    <t>2　総費用</t>
    <rPh sb="2" eb="5">
      <t>ソウヒヨウ</t>
    </rPh>
    <phoneticPr fontId="4"/>
  </si>
  <si>
    <t xml:space="preserve"> (1) 営業費用</t>
    <rPh sb="5" eb="7">
      <t>エイギョウ</t>
    </rPh>
    <rPh sb="7" eb="9">
      <t>ヒヨウ</t>
    </rPh>
    <phoneticPr fontId="4"/>
  </si>
  <si>
    <t>　ア 職員人件費</t>
    <rPh sb="3" eb="5">
      <t>ショクイン</t>
    </rPh>
    <rPh sb="5" eb="8">
      <t>ジンケンヒ</t>
    </rPh>
    <phoneticPr fontId="4"/>
  </si>
  <si>
    <t>　イ 減価償却費</t>
    <rPh sb="3" eb="5">
      <t>ゲンカ</t>
    </rPh>
    <rPh sb="5" eb="7">
      <t>ショウキャク</t>
    </rPh>
    <rPh sb="7" eb="8">
      <t>ヒ</t>
    </rPh>
    <phoneticPr fontId="4"/>
  </si>
  <si>
    <t xml:space="preserve"> (2) 営業外費用</t>
    <rPh sb="5" eb="8">
      <t>エイギョウガイ</t>
    </rPh>
    <rPh sb="8" eb="10">
      <t>ヒヨウ</t>
    </rPh>
    <phoneticPr fontId="4"/>
  </si>
  <si>
    <t>　ア 支払利息</t>
    <rPh sb="3" eb="5">
      <t>シハライ</t>
    </rPh>
    <rPh sb="5" eb="7">
      <t>リソク</t>
    </rPh>
    <phoneticPr fontId="4"/>
  </si>
  <si>
    <t>　イ その他</t>
    <rPh sb="5" eb="6">
      <t>タ</t>
    </rPh>
    <phoneticPr fontId="4"/>
  </si>
  <si>
    <t>3　当年度経常利益</t>
    <rPh sb="2" eb="3">
      <t>トウ</t>
    </rPh>
    <rPh sb="3" eb="5">
      <t>ネンド</t>
    </rPh>
    <rPh sb="5" eb="7">
      <t>ケイジョウ</t>
    </rPh>
    <rPh sb="7" eb="9">
      <t>リエキ</t>
    </rPh>
    <phoneticPr fontId="4"/>
  </si>
  <si>
    <t>　　　(経常損失)</t>
    <rPh sb="4" eb="6">
      <t>ケイジョウ</t>
    </rPh>
    <rPh sb="6" eb="8">
      <t>ソンシツ</t>
    </rPh>
    <phoneticPr fontId="4"/>
  </si>
  <si>
    <t>　　経常利益</t>
    <rPh sb="2" eb="4">
      <t>ケイジョウ</t>
    </rPh>
    <rPh sb="4" eb="6">
      <t>リエキ</t>
    </rPh>
    <phoneticPr fontId="4"/>
  </si>
  <si>
    <t>　　経常損失</t>
    <rPh sb="2" eb="4">
      <t>ケイジョウ</t>
    </rPh>
    <rPh sb="4" eb="6">
      <t>ソンシツ</t>
    </rPh>
    <phoneticPr fontId="4"/>
  </si>
  <si>
    <t>　　特別利益</t>
    <rPh sb="2" eb="4">
      <t>トクベツ</t>
    </rPh>
    <rPh sb="4" eb="6">
      <t>リエキ</t>
    </rPh>
    <phoneticPr fontId="4"/>
  </si>
  <si>
    <t>　　特別損失</t>
    <rPh sb="2" eb="4">
      <t>トクベツ</t>
    </rPh>
    <rPh sb="4" eb="6">
      <t>ソンシツ</t>
    </rPh>
    <phoneticPr fontId="4"/>
  </si>
  <si>
    <t>4　当年度純利益</t>
    <rPh sb="2" eb="3">
      <t>トウ</t>
    </rPh>
    <rPh sb="3" eb="5">
      <t>ネンド</t>
    </rPh>
    <rPh sb="5" eb="6">
      <t>ジュン</t>
    </rPh>
    <rPh sb="6" eb="8">
      <t>リエキ</t>
    </rPh>
    <phoneticPr fontId="4"/>
  </si>
  <si>
    <t>　　　(純損失)</t>
    <rPh sb="4" eb="5">
      <t>ジュン</t>
    </rPh>
    <rPh sb="5" eb="7">
      <t>ソンシツ</t>
    </rPh>
    <phoneticPr fontId="4"/>
  </si>
  <si>
    <t>　　純利益</t>
    <rPh sb="2" eb="5">
      <t>ジュンリエキ</t>
    </rPh>
    <phoneticPr fontId="4"/>
  </si>
  <si>
    <t>　　純損失</t>
    <rPh sb="2" eb="3">
      <t>ジュン</t>
    </rPh>
    <rPh sb="3" eb="5">
      <t>ソンシツ</t>
    </rPh>
    <phoneticPr fontId="4"/>
  </si>
  <si>
    <t>(2)　資本的収支の状況</t>
    <rPh sb="4" eb="6">
      <t>シホン</t>
    </rPh>
    <rPh sb="6" eb="7">
      <t>テキ</t>
    </rPh>
    <rPh sb="7" eb="9">
      <t>シュウシ</t>
    </rPh>
    <rPh sb="10" eb="12">
      <t>ジョウキョウ</t>
    </rPh>
    <phoneticPr fontId="4"/>
  </si>
  <si>
    <t>A</t>
  </si>
  <si>
    <t>B</t>
  </si>
  <si>
    <t>B-A　　C</t>
    <phoneticPr fontId="4"/>
  </si>
  <si>
    <t>観光</t>
    <rPh sb="0" eb="2">
      <t>カンコウ</t>
    </rPh>
    <phoneticPr fontId="4"/>
  </si>
  <si>
    <t>資　本　的　収　入</t>
  </si>
  <si>
    <t>1　企業債</t>
  </si>
  <si>
    <t>23-01-01</t>
    <phoneticPr fontId="4"/>
  </si>
  <si>
    <t>　ア 建設改良のための企業債</t>
  </si>
  <si>
    <t>23-01-02</t>
    <phoneticPr fontId="4"/>
  </si>
  <si>
    <t>　イ その他</t>
  </si>
  <si>
    <t>23-01-03</t>
    <phoneticPr fontId="4"/>
  </si>
  <si>
    <t>2　他会計出資金</t>
  </si>
  <si>
    <t>23-01-04</t>
    <phoneticPr fontId="4"/>
  </si>
  <si>
    <t>3　他会計負担金</t>
  </si>
  <si>
    <t>23-01-05</t>
  </si>
  <si>
    <t>4　他会計借入金</t>
  </si>
  <si>
    <t>23-01-06</t>
  </si>
  <si>
    <t>5　他会計補助金</t>
  </si>
  <si>
    <t>23-01-07</t>
  </si>
  <si>
    <t>6　固定資産売却代金</t>
  </si>
  <si>
    <t>23-01-08</t>
  </si>
  <si>
    <t>7　国庫補助金</t>
  </si>
  <si>
    <t>23-01-09</t>
  </si>
  <si>
    <t>8　都道府県負担金</t>
  </si>
  <si>
    <t>23-01-10</t>
  </si>
  <si>
    <t>9　工事負担金</t>
  </si>
  <si>
    <t>23-01-11</t>
  </si>
  <si>
    <t>10　その他</t>
  </si>
  <si>
    <t>23-01-12</t>
  </si>
  <si>
    <t>11　計　1～10</t>
  </si>
  <si>
    <t>a</t>
  </si>
  <si>
    <t>23-01-13</t>
  </si>
  <si>
    <t>12　うち翌年度繰越財源充当額</t>
  </si>
  <si>
    <t>b</t>
  </si>
  <si>
    <t>23-01-14</t>
  </si>
  <si>
    <t>13　前年度許可債今年度収入分</t>
  </si>
  <si>
    <t>c</t>
  </si>
  <si>
    <t>23-01-15</t>
  </si>
  <si>
    <t>14　純計　a-(b+c)</t>
  </si>
  <si>
    <t>d</t>
  </si>
  <si>
    <t>23-01-16</t>
  </si>
  <si>
    <t>資　本　的　支　出</t>
  </si>
  <si>
    <t>1　建設改良費</t>
  </si>
  <si>
    <t>23-01-17</t>
  </si>
  <si>
    <t>　ア うち職員給与費</t>
  </si>
  <si>
    <t>23-01-18</t>
  </si>
  <si>
    <t>　イ うち建設利息</t>
  </si>
  <si>
    <t>23-01-19</t>
  </si>
  <si>
    <t>2　企業債償還金</t>
  </si>
  <si>
    <t>23-01-32</t>
    <phoneticPr fontId="4"/>
  </si>
  <si>
    <t>23-01-36</t>
    <phoneticPr fontId="4"/>
  </si>
  <si>
    <t>23-01-37</t>
    <phoneticPr fontId="4"/>
  </si>
  <si>
    <t>3　他会計長期借入返還金</t>
  </si>
  <si>
    <t>23-01-38</t>
    <phoneticPr fontId="4"/>
  </si>
  <si>
    <t>4　他会計支出金</t>
  </si>
  <si>
    <t>23-01-39</t>
  </si>
  <si>
    <t>5　その他</t>
  </si>
  <si>
    <t>23-01-40</t>
  </si>
  <si>
    <t>6　計　1～5</t>
  </si>
  <si>
    <t>e</t>
  </si>
  <si>
    <t>23-01-41</t>
  </si>
  <si>
    <t>d-e　　差　額</t>
  </si>
  <si>
    <t>23-01-42</t>
  </si>
  <si>
    <t>　　　 不足額</t>
  </si>
  <si>
    <t>f</t>
  </si>
  <si>
    <t>23-01-43</t>
  </si>
  <si>
    <t>補填財源</t>
  </si>
  <si>
    <t>1　過年度損益勘定留保資金</t>
  </si>
  <si>
    <t>23-01-44</t>
  </si>
  <si>
    <t>2　当年度損益勘定留保資金</t>
  </si>
  <si>
    <t>23-01-45</t>
  </si>
  <si>
    <t>3　繰越利益剰余金処分額</t>
  </si>
  <si>
    <t>23-01-46</t>
  </si>
  <si>
    <t>4　当年度利益剰余金処分額</t>
  </si>
  <si>
    <t>23-01-47</t>
  </si>
  <si>
    <t>5　積立金取崩額</t>
  </si>
  <si>
    <t>23-01-48</t>
  </si>
  <si>
    <t>6　繰越工事資金</t>
  </si>
  <si>
    <t>23-01-49</t>
  </si>
  <si>
    <t>7　その他</t>
  </si>
  <si>
    <t>23-01-50</t>
  </si>
  <si>
    <t>8　計　1～7</t>
  </si>
  <si>
    <t>g</t>
  </si>
  <si>
    <t>23-01-52</t>
    <phoneticPr fontId="4"/>
  </si>
  <si>
    <t>補填財源不足額　f-g</t>
  </si>
  <si>
    <t>h</t>
  </si>
  <si>
    <t>23-01-53</t>
  </si>
  <si>
    <t>補填財源不足率　h/e*100</t>
  </si>
  <si>
    <t>当年度許可済未借入又は未発行額</t>
  </si>
  <si>
    <t>23-01-54</t>
    <phoneticPr fontId="4"/>
  </si>
  <si>
    <t>(3)　附表　当年度純利益、純損失、累積欠損金、不良債務一覧表(事業別、団体別)</t>
  </si>
  <si>
    <t>　ア　上水道事業(法適用簡易水道を含む)</t>
  </si>
  <si>
    <t>　　　　        項目団体名</t>
    <rPh sb="12" eb="14">
      <t>コウモク</t>
    </rPh>
    <rPh sb="14" eb="16">
      <t>ダンタイ</t>
    </rPh>
    <rPh sb="16" eb="17">
      <t>メイ</t>
    </rPh>
    <phoneticPr fontId="4"/>
  </si>
  <si>
    <t>経　　営　　規　　模</t>
  </si>
  <si>
    <t>当　　年　　度</t>
  </si>
  <si>
    <t>累　積　欠　損　金</t>
  </si>
  <si>
    <t>不　　良　　債　　務</t>
  </si>
  <si>
    <t>計　画　給　水</t>
  </si>
  <si>
    <t>配　水　能　力</t>
  </si>
  <si>
    <t>純　　利　　益</t>
  </si>
  <si>
    <t>純　　損　　失</t>
  </si>
  <si>
    <t>金　　　額</t>
  </si>
  <si>
    <t>比　　　率</t>
  </si>
  <si>
    <t>営業収益</t>
  </si>
  <si>
    <t>受託工事収益</t>
  </si>
  <si>
    <t>　　人　　　口　(人)</t>
  </si>
  <si>
    <t>(ｍ3/日)</t>
  </si>
  <si>
    <t>(千円)</t>
  </si>
  <si>
    <t>(％)</t>
  </si>
  <si>
    <t>20-01-02</t>
    <phoneticPr fontId="4"/>
  </si>
  <si>
    <t>20-01-11</t>
    <phoneticPr fontId="4"/>
  </si>
  <si>
    <t>盛岡市</t>
  </si>
  <si>
    <t>宮古市</t>
  </si>
  <si>
    <t>大船渡市</t>
  </si>
  <si>
    <t>大船渡市（簡易水道）</t>
    <rPh sb="5" eb="9">
      <t>カンイスイドウ</t>
    </rPh>
    <phoneticPr fontId="4"/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</si>
  <si>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</si>
  <si>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</si>
  <si>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</si>
  <si>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</si>
  <si>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</si>
  <si>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</si>
  <si>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</si>
  <si>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</si>
  <si>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0" eb="3">
      <t>タキザワシ</t>
    </rPh>
    <phoneticPr fontId="4"/>
  </si>
  <si>
    <t>雫石町</t>
  </si>
  <si>
    <t>葛巻町</t>
    <rPh sb="0" eb="3">
      <t>クズマキマチ</t>
    </rPh>
    <phoneticPr fontId="4"/>
  </si>
  <si>
    <t>岩手町</t>
    <rPh sb="0" eb="2">
      <t>イワテ</t>
    </rPh>
    <rPh sb="2" eb="3">
      <t>マチ</t>
    </rPh>
    <phoneticPr fontId="4"/>
  </si>
  <si>
    <t>矢巾町</t>
  </si>
  <si>
    <t>西和賀町</t>
    <rPh sb="0" eb="3">
      <t>ニシワガ</t>
    </rPh>
    <phoneticPr fontId="4"/>
  </si>
  <si>
    <t>金ケ崎町</t>
  </si>
  <si>
    <t>平泉町</t>
  </si>
  <si>
    <t>住田町</t>
    <rPh sb="0" eb="3">
      <t>スミタチョウ</t>
    </rPh>
    <phoneticPr fontId="4"/>
  </si>
  <si>
    <t>大槌町</t>
  </si>
  <si>
    <t>山田町</t>
    <phoneticPr fontId="4"/>
  </si>
  <si>
    <t>岩泉町</t>
    <rPh sb="0" eb="3">
      <t>イワイズミチョウ</t>
    </rPh>
    <phoneticPr fontId="4"/>
  </si>
  <si>
    <t>軽米町</t>
  </si>
  <si>
    <t>九戸村</t>
  </si>
  <si>
    <t>洋野町</t>
  </si>
  <si>
    <t>一戸町</t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</si>
  <si>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4"/>
  </si>
  <si>
    <t>合計</t>
  </si>
  <si>
    <t>事業数</t>
    <rPh sb="0" eb="3">
      <t>ジギョウスウ</t>
    </rPh>
    <phoneticPr fontId="4"/>
  </si>
  <si>
    <t>用水供給事業</t>
  </si>
  <si>
    <t>奥州金ケ崎行政事務組合</t>
    <rPh sb="5" eb="7">
      <t>ギョウセイ</t>
    </rPh>
    <rPh sb="7" eb="9">
      <t>ジム</t>
    </rPh>
    <rPh sb="9" eb="11">
      <t>クミアイ</t>
    </rPh>
    <phoneticPr fontId="4"/>
  </si>
  <si>
    <t>　イ　病院事業</t>
  </si>
  <si>
    <t>累　　積　　欠　　損　　金</t>
  </si>
  <si>
    <t>病　　床　　数</t>
  </si>
  <si>
    <t>医　　師　　数</t>
  </si>
  <si>
    <t>医業収益</t>
  </si>
  <si>
    <t>(床)</t>
  </si>
  <si>
    <t>(人)</t>
  </si>
  <si>
    <t>一関市</t>
    <rPh sb="0" eb="3">
      <t>イチノセキシ</t>
    </rPh>
    <phoneticPr fontId="4"/>
  </si>
  <si>
    <t>奥州市（総合水沢病院）</t>
  </si>
  <si>
    <t>奥州市（まごころ病院）</t>
  </si>
  <si>
    <t>葛巻町</t>
  </si>
  <si>
    <t>西和賀町</t>
  </si>
  <si>
    <t>　ウ　その他事業</t>
  </si>
  <si>
    <t>　(工業用水道事業)</t>
  </si>
  <si>
    <t>配水能力 2,100(㎥/日)</t>
    <phoneticPr fontId="4"/>
  </si>
  <si>
    <t>団体数</t>
  </si>
  <si>
    <t>　(観光施設事業)</t>
  </si>
  <si>
    <t>　(下水道事業)</t>
  </si>
  <si>
    <t>盛岡市（公共）</t>
  </si>
  <si>
    <t>宮古市（公共）</t>
  </si>
  <si>
    <t>現在処理能力（晴天時）14,000(㎥/日)</t>
    <rPh sb="7" eb="10">
      <t>セイテンジ</t>
    </rPh>
    <phoneticPr fontId="4"/>
  </si>
  <si>
    <t>大船渡市（公共）</t>
    <rPh sb="0" eb="3">
      <t>オオフナト</t>
    </rPh>
    <rPh sb="3" eb="4">
      <t>シ</t>
    </rPh>
    <rPh sb="5" eb="7">
      <t>コウキョウ</t>
    </rPh>
    <phoneticPr fontId="4"/>
  </si>
  <si>
    <t>花巻市（公共）</t>
    <rPh sb="0" eb="3">
      <t>ハナマキシ</t>
    </rPh>
    <rPh sb="4" eb="6">
      <t>コウキョウ</t>
    </rPh>
    <phoneticPr fontId="4"/>
  </si>
  <si>
    <t>現在処理能力（晴天時）1,880(㎥/日)</t>
    <phoneticPr fontId="4"/>
  </si>
  <si>
    <t>北上市（公共）</t>
  </si>
  <si>
    <t>久慈市（公共）</t>
    <rPh sb="0" eb="2">
      <t>クジ</t>
    </rPh>
    <rPh sb="2" eb="3">
      <t>シ</t>
    </rPh>
    <rPh sb="4" eb="6">
      <t>コウキョウ</t>
    </rPh>
    <phoneticPr fontId="4"/>
  </si>
  <si>
    <t>現在処理能力（晴天時）5,400(㎥/日)</t>
    <phoneticPr fontId="4"/>
  </si>
  <si>
    <t>遠野市（公共）</t>
    <rPh sb="0" eb="2">
      <t>トオノ</t>
    </rPh>
    <rPh sb="2" eb="3">
      <t>シ</t>
    </rPh>
    <rPh sb="4" eb="6">
      <t>コウキョウ</t>
    </rPh>
    <phoneticPr fontId="4"/>
  </si>
  <si>
    <t>現在処理能力（晴天時）4,200(㎥/日)</t>
    <phoneticPr fontId="4"/>
  </si>
  <si>
    <t>一関市（公共）</t>
    <rPh sb="0" eb="1">
      <t>イチ</t>
    </rPh>
    <rPh sb="1" eb="2">
      <t>セキ</t>
    </rPh>
    <rPh sb="2" eb="3">
      <t>シ</t>
    </rPh>
    <rPh sb="4" eb="6">
      <t>コウキョウ</t>
    </rPh>
    <phoneticPr fontId="4"/>
  </si>
  <si>
    <t>現在処理能力（晴天時）3,200(㎥/日)</t>
    <phoneticPr fontId="4"/>
  </si>
  <si>
    <t>釜石市（公共）</t>
    <rPh sb="0" eb="3">
      <t>カマイシシ</t>
    </rPh>
    <rPh sb="4" eb="6">
      <t>コウキョウ</t>
    </rPh>
    <phoneticPr fontId="4"/>
  </si>
  <si>
    <t>現在処理能力（晴天時）17,301(㎥/日)</t>
    <phoneticPr fontId="4"/>
  </si>
  <si>
    <t>八幡平市（公共）</t>
    <rPh sb="0" eb="3">
      <t>ハチマンタイ</t>
    </rPh>
    <rPh sb="3" eb="4">
      <t>シ</t>
    </rPh>
    <phoneticPr fontId="4"/>
  </si>
  <si>
    <t>現在処理能力（晴天時）5,200(㎥/日)</t>
    <phoneticPr fontId="4"/>
  </si>
  <si>
    <t>奥州町（公共）</t>
    <rPh sb="0" eb="2">
      <t>オウシュウ</t>
    </rPh>
    <rPh sb="2" eb="3">
      <t>チョウ</t>
    </rPh>
    <phoneticPr fontId="4"/>
  </si>
  <si>
    <t>現在処理能力（晴天時）3,000(㎥/日)</t>
    <phoneticPr fontId="4"/>
  </si>
  <si>
    <t>滝沢市（公共）</t>
    <rPh sb="0" eb="3">
      <t>タキザワシ</t>
    </rPh>
    <phoneticPr fontId="4"/>
  </si>
  <si>
    <t>雫石町（公共）</t>
    <rPh sb="0" eb="3">
      <t>シズクイシチョウ</t>
    </rPh>
    <phoneticPr fontId="4"/>
  </si>
  <si>
    <t>岩手町（公共）</t>
    <rPh sb="0" eb="2">
      <t>イワテ</t>
    </rPh>
    <rPh sb="2" eb="3">
      <t>マチ</t>
    </rPh>
    <phoneticPr fontId="4"/>
  </si>
  <si>
    <t>紫波町（公共）</t>
    <rPh sb="0" eb="2">
      <t>シワ</t>
    </rPh>
    <rPh sb="2" eb="3">
      <t>マチ</t>
    </rPh>
    <phoneticPr fontId="4"/>
  </si>
  <si>
    <t>現在処理能力（晴天時）7,000(㎥/日)</t>
    <phoneticPr fontId="4"/>
  </si>
  <si>
    <t>矢巾町（公共）</t>
    <rPh sb="0" eb="3">
      <t>ヤハバチョウ</t>
    </rPh>
    <phoneticPr fontId="4"/>
  </si>
  <si>
    <t>金ケ崎町（公共）</t>
    <rPh sb="0" eb="1">
      <t>キン</t>
    </rPh>
    <rPh sb="2" eb="3">
      <t>ザキ</t>
    </rPh>
    <rPh sb="3" eb="4">
      <t>マチ</t>
    </rPh>
    <phoneticPr fontId="4"/>
  </si>
  <si>
    <t>平泉町（公共）</t>
    <rPh sb="0" eb="2">
      <t>ヒライズミ</t>
    </rPh>
    <rPh sb="2" eb="3">
      <t>マチ</t>
    </rPh>
    <phoneticPr fontId="4"/>
  </si>
  <si>
    <t>大槌町（公共）</t>
    <rPh sb="0" eb="2">
      <t>オオツチ</t>
    </rPh>
    <rPh sb="2" eb="3">
      <t>マチ</t>
    </rPh>
    <phoneticPr fontId="4"/>
  </si>
  <si>
    <t>現在処理能力（晴天時）3,500(㎥/日)</t>
    <phoneticPr fontId="4"/>
  </si>
  <si>
    <t>北上市（特公）</t>
  </si>
  <si>
    <t>現在処理能力（晴天時）27,000(㎥/日)</t>
    <phoneticPr fontId="4"/>
  </si>
  <si>
    <t>宮古市（特環）</t>
  </si>
  <si>
    <t>現在処理能力（晴天時）1,130(㎥/日)</t>
    <phoneticPr fontId="4"/>
  </si>
  <si>
    <t>花巻市（特環）</t>
    <rPh sb="0" eb="3">
      <t>ハナマキシ</t>
    </rPh>
    <rPh sb="4" eb="5">
      <t>トク</t>
    </rPh>
    <rPh sb="5" eb="6">
      <t>カン</t>
    </rPh>
    <phoneticPr fontId="4"/>
  </si>
  <si>
    <t>現在処理能力（晴天時）2,450(㎥/日)</t>
    <phoneticPr fontId="4"/>
  </si>
  <si>
    <t>遠野市（特環）</t>
    <rPh sb="0" eb="2">
      <t>トオノ</t>
    </rPh>
    <rPh sb="2" eb="3">
      <t>シ</t>
    </rPh>
    <rPh sb="4" eb="5">
      <t>トク</t>
    </rPh>
    <rPh sb="5" eb="6">
      <t>カン</t>
    </rPh>
    <phoneticPr fontId="4"/>
  </si>
  <si>
    <t>現在処理能力（晴天時）900(㎥/日)</t>
    <phoneticPr fontId="4"/>
  </si>
  <si>
    <t>一関市（特環）</t>
    <rPh sb="0" eb="2">
      <t>イチノセキ</t>
    </rPh>
    <rPh sb="2" eb="3">
      <t>シ</t>
    </rPh>
    <rPh sb="4" eb="5">
      <t>トク</t>
    </rPh>
    <rPh sb="5" eb="6">
      <t>カン</t>
    </rPh>
    <phoneticPr fontId="4"/>
  </si>
  <si>
    <t>現在処理能力（晴天時）4,540(㎥/日)</t>
    <phoneticPr fontId="4"/>
  </si>
  <si>
    <t>八幡平市（特環）</t>
    <rPh sb="0" eb="3">
      <t>ハチマンタイ</t>
    </rPh>
    <rPh sb="3" eb="4">
      <t>シ</t>
    </rPh>
    <rPh sb="5" eb="6">
      <t>トク</t>
    </rPh>
    <rPh sb="6" eb="7">
      <t>カン</t>
    </rPh>
    <phoneticPr fontId="4"/>
  </si>
  <si>
    <t>奥州市（特環）</t>
    <rPh sb="0" eb="2">
      <t>オウシュウ</t>
    </rPh>
    <rPh sb="2" eb="3">
      <t>シ</t>
    </rPh>
    <rPh sb="4" eb="5">
      <t>トク</t>
    </rPh>
    <rPh sb="5" eb="6">
      <t>カン</t>
    </rPh>
    <phoneticPr fontId="4"/>
  </si>
  <si>
    <t>住田町（特環）</t>
    <rPh sb="0" eb="3">
      <t>スミタチョウ</t>
    </rPh>
    <rPh sb="4" eb="5">
      <t>トク</t>
    </rPh>
    <rPh sb="5" eb="6">
      <t>カン</t>
    </rPh>
    <phoneticPr fontId="4"/>
  </si>
  <si>
    <t>晴天時現在処理能力1,090(㎥/日)</t>
    <phoneticPr fontId="4"/>
  </si>
  <si>
    <t>花巻市（農集）</t>
    <rPh sb="0" eb="3">
      <t>ハナマキシ</t>
    </rPh>
    <rPh sb="4" eb="6">
      <t>ノウシュウ</t>
    </rPh>
    <phoneticPr fontId="4"/>
  </si>
  <si>
    <t>北上市（農集）</t>
    <rPh sb="0" eb="2">
      <t>キタカミ</t>
    </rPh>
    <rPh sb="2" eb="3">
      <t>シ</t>
    </rPh>
    <rPh sb="4" eb="6">
      <t>ノウシュウ</t>
    </rPh>
    <phoneticPr fontId="4"/>
  </si>
  <si>
    <t>晴天時現在処理能力4,776(㎥/日)</t>
    <phoneticPr fontId="4"/>
  </si>
  <si>
    <t>遠野市（農集）</t>
    <rPh sb="0" eb="2">
      <t>トオノ</t>
    </rPh>
    <rPh sb="2" eb="3">
      <t>シ</t>
    </rPh>
    <rPh sb="4" eb="6">
      <t>ノウシュウ</t>
    </rPh>
    <phoneticPr fontId="4"/>
  </si>
  <si>
    <t>晴天時現在処理能力339(㎥/日)</t>
    <phoneticPr fontId="4"/>
  </si>
  <si>
    <t>一関市（農集）</t>
    <rPh sb="0" eb="2">
      <t>イチノセキ</t>
    </rPh>
    <rPh sb="2" eb="3">
      <t>シ</t>
    </rPh>
    <rPh sb="4" eb="6">
      <t>ノウシュウ</t>
    </rPh>
    <phoneticPr fontId="4"/>
  </si>
  <si>
    <t>晴天時現在処理能力1,959(㎥/日)</t>
    <phoneticPr fontId="4"/>
  </si>
  <si>
    <t>八幡平市（農集）</t>
    <rPh sb="0" eb="3">
      <t>ハチマンタイ</t>
    </rPh>
    <rPh sb="3" eb="4">
      <t>シ</t>
    </rPh>
    <rPh sb="5" eb="7">
      <t>ノウシュウ</t>
    </rPh>
    <phoneticPr fontId="4"/>
  </si>
  <si>
    <t>晴天時現在処理能力3,989(㎥/日)</t>
    <phoneticPr fontId="4"/>
  </si>
  <si>
    <t>奥州市（農集）</t>
    <rPh sb="0" eb="2">
      <t>オウシュウ</t>
    </rPh>
    <rPh sb="2" eb="3">
      <t>シ</t>
    </rPh>
    <rPh sb="4" eb="6">
      <t>ノウシュウ</t>
    </rPh>
    <phoneticPr fontId="4"/>
  </si>
  <si>
    <t>晴天時現在処理能力9,672(㎥/日)</t>
    <phoneticPr fontId="4"/>
  </si>
  <si>
    <t>雫石町（農集）</t>
    <rPh sb="0" eb="2">
      <t>シズクイシ</t>
    </rPh>
    <rPh sb="2" eb="3">
      <t>マチ</t>
    </rPh>
    <rPh sb="4" eb="5">
      <t>ノウ</t>
    </rPh>
    <rPh sb="5" eb="6">
      <t>シュウ</t>
    </rPh>
    <phoneticPr fontId="4"/>
  </si>
  <si>
    <t>晴天時現在処理能力994(㎥/日)</t>
    <phoneticPr fontId="4"/>
  </si>
  <si>
    <t>紫波町（農集）</t>
    <rPh sb="0" eb="2">
      <t>シワ</t>
    </rPh>
    <rPh sb="2" eb="3">
      <t>マチ</t>
    </rPh>
    <rPh sb="4" eb="5">
      <t>ノウ</t>
    </rPh>
    <rPh sb="5" eb="6">
      <t>シュウ</t>
    </rPh>
    <phoneticPr fontId="4"/>
  </si>
  <si>
    <t>矢巾町（農集）</t>
    <rPh sb="0" eb="3">
      <t>ヤハバチョウ</t>
    </rPh>
    <rPh sb="4" eb="5">
      <t>ノウ</t>
    </rPh>
    <rPh sb="5" eb="6">
      <t>シュウ</t>
    </rPh>
    <phoneticPr fontId="4"/>
  </si>
  <si>
    <t>晴天時現在処理能力2,051(㎥/日)</t>
    <phoneticPr fontId="4"/>
  </si>
  <si>
    <t>金ケ崎町（農集）</t>
    <rPh sb="0" eb="1">
      <t>キン</t>
    </rPh>
    <rPh sb="2" eb="3">
      <t>ザキ</t>
    </rPh>
    <rPh sb="3" eb="4">
      <t>マチ</t>
    </rPh>
    <rPh sb="5" eb="7">
      <t>ノウシュウ</t>
    </rPh>
    <phoneticPr fontId="4"/>
  </si>
  <si>
    <t>晴天時現在処理能力2,182(㎥/日)</t>
    <phoneticPr fontId="4"/>
  </si>
  <si>
    <t>平泉町（農集）</t>
    <rPh sb="0" eb="2">
      <t>ヒライズミ</t>
    </rPh>
    <rPh sb="2" eb="3">
      <t>マチ</t>
    </rPh>
    <rPh sb="4" eb="6">
      <t>ノウシュウ</t>
    </rPh>
    <phoneticPr fontId="4"/>
  </si>
  <si>
    <t>晴天時現在処理能力465(㎥/日)</t>
    <phoneticPr fontId="4"/>
  </si>
  <si>
    <t>大船渡市（漁集）</t>
    <rPh sb="0" eb="3">
      <t>オオフナト</t>
    </rPh>
    <rPh sb="3" eb="4">
      <t>シ</t>
    </rPh>
    <rPh sb="5" eb="6">
      <t>ギョ</t>
    </rPh>
    <rPh sb="6" eb="7">
      <t>シュウ</t>
    </rPh>
    <phoneticPr fontId="4"/>
  </si>
  <si>
    <t>晴天時現在処理能力418(㎥/日)</t>
    <phoneticPr fontId="4"/>
  </si>
  <si>
    <t>久慈市（漁集）</t>
    <rPh sb="0" eb="3">
      <t>クジシ</t>
    </rPh>
    <rPh sb="4" eb="5">
      <t>ギョ</t>
    </rPh>
    <rPh sb="5" eb="6">
      <t>シュウ</t>
    </rPh>
    <phoneticPr fontId="4"/>
  </si>
  <si>
    <t>晴天時現在処理能力1,487(㎥/日)</t>
    <phoneticPr fontId="4"/>
  </si>
  <si>
    <t>釜石市（漁集）</t>
    <rPh sb="0" eb="3">
      <t>カマイシシ</t>
    </rPh>
    <rPh sb="4" eb="5">
      <t>ギョ</t>
    </rPh>
    <rPh sb="5" eb="6">
      <t>シュウ</t>
    </rPh>
    <phoneticPr fontId="4"/>
  </si>
  <si>
    <t>晴天時現在処理能力260(㎥/日)</t>
    <phoneticPr fontId="4"/>
  </si>
  <si>
    <t>大槌町（漁集）</t>
    <rPh sb="0" eb="3">
      <t>オオツチチョウ</t>
    </rPh>
    <rPh sb="4" eb="5">
      <t>ギョ</t>
    </rPh>
    <rPh sb="5" eb="6">
      <t>シュウ</t>
    </rPh>
    <phoneticPr fontId="4"/>
  </si>
  <si>
    <t>晴天時現在処理能力790(㎥/日)</t>
    <phoneticPr fontId="4"/>
  </si>
  <si>
    <t>紫波町（小集）</t>
    <rPh sb="0" eb="2">
      <t>シワ</t>
    </rPh>
    <rPh sb="2" eb="3">
      <t>マチ</t>
    </rPh>
    <rPh sb="4" eb="5">
      <t>ショウ</t>
    </rPh>
    <rPh sb="5" eb="6">
      <t>シュウ</t>
    </rPh>
    <phoneticPr fontId="4"/>
  </si>
  <si>
    <t>晴天時現在処理能力34(㎥/日)</t>
    <phoneticPr fontId="4"/>
  </si>
  <si>
    <t>花巻市（特生）</t>
    <rPh sb="0" eb="3">
      <t>ハナマキシ</t>
    </rPh>
    <rPh sb="4" eb="5">
      <t>トク</t>
    </rPh>
    <rPh sb="5" eb="6">
      <t>セイ</t>
    </rPh>
    <phoneticPr fontId="4"/>
  </si>
  <si>
    <t>八幡平市（特生）</t>
    <rPh sb="0" eb="4">
      <t>ハチマンタイシ</t>
    </rPh>
    <rPh sb="5" eb="6">
      <t>トク</t>
    </rPh>
    <rPh sb="6" eb="7">
      <t>セイ</t>
    </rPh>
    <phoneticPr fontId="4"/>
  </si>
  <si>
    <t>現在処理能力295(㎥/日)</t>
    <phoneticPr fontId="4"/>
  </si>
  <si>
    <t>紫波町（特生）</t>
    <rPh sb="0" eb="2">
      <t>シワ</t>
    </rPh>
    <rPh sb="2" eb="3">
      <t>マチ</t>
    </rPh>
    <rPh sb="4" eb="5">
      <t>トク</t>
    </rPh>
    <rPh sb="5" eb="6">
      <t>セイ</t>
    </rPh>
    <phoneticPr fontId="4"/>
  </si>
  <si>
    <t>金ケ崎町（特生）</t>
    <rPh sb="0" eb="1">
      <t>キン</t>
    </rPh>
    <rPh sb="2" eb="3">
      <t>ザキ</t>
    </rPh>
    <rPh sb="3" eb="4">
      <t>マチ</t>
    </rPh>
    <rPh sb="4" eb="5">
      <t>ムラサキチョウ</t>
    </rPh>
    <rPh sb="5" eb="6">
      <t>トク</t>
    </rPh>
    <rPh sb="6" eb="7">
      <t>ナマ</t>
    </rPh>
    <phoneticPr fontId="4"/>
  </si>
  <si>
    <t>現在処理能力249(㎥/日)</t>
    <phoneticPr fontId="4"/>
  </si>
  <si>
    <t>介護サービス収益</t>
    <rPh sb="0" eb="2">
      <t>カイゴ</t>
    </rPh>
    <phoneticPr fontId="4"/>
  </si>
  <si>
    <t>　(介護サービス事業)</t>
  </si>
  <si>
    <t>指定介護老人福祉施設 定員87名他</t>
    <phoneticPr fontId="4"/>
  </si>
  <si>
    <t>洋野町</t>
    <rPh sb="0" eb="3">
      <t>ヒロノチョウ</t>
    </rPh>
    <phoneticPr fontId="4"/>
  </si>
  <si>
    <t>介護老人保健施設 定員40名</t>
    <rPh sb="0" eb="2">
      <t>カイゴ</t>
    </rPh>
    <rPh sb="2" eb="4">
      <t>ロウジン</t>
    </rPh>
    <rPh sb="4" eb="6">
      <t>ホケン</t>
    </rPh>
    <rPh sb="6" eb="8">
      <t>シセツ</t>
    </rPh>
    <rPh sb="9" eb="11">
      <t>テイイン</t>
    </rPh>
    <rPh sb="13" eb="14">
      <t>メイ</t>
    </rPh>
    <phoneticPr fontId="4"/>
  </si>
  <si>
    <t>　(その他の事業)</t>
    <rPh sb="4" eb="5">
      <t>タ</t>
    </rPh>
    <phoneticPr fontId="4"/>
  </si>
  <si>
    <t>認知症対応型共同生活介護他</t>
  </si>
  <si>
    <t>　(その他事業　計)</t>
  </si>
  <si>
    <t>　　総　　　　　計</t>
  </si>
  <si>
    <t>　　団　　体　　数</t>
  </si>
  <si>
    <t>　エ　全事業</t>
  </si>
  <si>
    <t>経　　営　　規　　模</t>
    <rPh sb="0" eb="1">
      <t>キョウ</t>
    </rPh>
    <rPh sb="3" eb="4">
      <t>エイ</t>
    </rPh>
    <rPh sb="6" eb="7">
      <t>キ</t>
    </rPh>
    <rPh sb="9" eb="10">
      <t>ノット</t>
    </rPh>
    <phoneticPr fontId="4"/>
  </si>
  <si>
    <t>　　合　　　　　計</t>
  </si>
  <si>
    <t>令和３年度</t>
    <rPh sb="0" eb="2">
      <t>レイワ</t>
    </rPh>
    <rPh sb="3" eb="5">
      <t>ネンド</t>
    </rPh>
    <phoneticPr fontId="4"/>
  </si>
  <si>
    <t>B</t>
    <phoneticPr fontId="3"/>
  </si>
  <si>
    <t>A</t>
    <phoneticPr fontId="3"/>
  </si>
  <si>
    <t>20-01-9</t>
    <phoneticPr fontId="4"/>
  </si>
  <si>
    <t>-</t>
    <phoneticPr fontId="3"/>
  </si>
  <si>
    <t>-</t>
    <phoneticPr fontId="4"/>
  </si>
  <si>
    <t>現在処理能力（晴天時）11,500(㎥/日)</t>
    <rPh sb="7" eb="10">
      <t>セイテンジ</t>
    </rPh>
    <phoneticPr fontId="4"/>
  </si>
  <si>
    <t>現在処理能力（晴天時）700(㎥/日)</t>
    <phoneticPr fontId="4"/>
  </si>
  <si>
    <t>晴天時現在処理能力4,162(㎥/日)</t>
    <phoneticPr fontId="4"/>
  </si>
  <si>
    <t>晴天時現在処理能力2,714(㎥/日)</t>
    <phoneticPr fontId="4"/>
  </si>
  <si>
    <t>現在処理能力1,690(㎥/日)</t>
    <phoneticPr fontId="4"/>
  </si>
  <si>
    <t>現在処理能力1,072(㎥/日)</t>
    <phoneticPr fontId="4"/>
  </si>
  <si>
    <t>水道事業(簡水含む)</t>
    <phoneticPr fontId="3"/>
  </si>
  <si>
    <t>工業用水道事業</t>
    <phoneticPr fontId="3"/>
  </si>
  <si>
    <t>病院事業</t>
    <phoneticPr fontId="3"/>
  </si>
  <si>
    <t>観光施設事業</t>
    <phoneticPr fontId="3"/>
  </si>
  <si>
    <t>下水道事業（公共・特環・特公・農集・漁集・小集・特生・個別）</t>
    <phoneticPr fontId="3"/>
  </si>
  <si>
    <t>介護サービス事業</t>
    <phoneticPr fontId="3"/>
  </si>
  <si>
    <t>その他事業</t>
    <phoneticPr fontId="3"/>
  </si>
  <si>
    <t>合計</t>
    <phoneticPr fontId="3"/>
  </si>
  <si>
    <t>合　　　　　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</si>
</sst>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;&quot;△ &quot;#,##0"/>
    <numFmt numFmtId="177" formatCode="#,##0.0;&quot;△ &quot;#,##0.0"/>
    <numFmt numFmtId="178" formatCode="#,##0_ "/>
    <numFmt numFmtId="179" formatCode="#,##0_);[Red]\(#,##0\)"/>
    <numFmt numFmtId="180" formatCode="#,##0.0_ "/>
    <numFmt numFmtId="181" formatCode="#,##0.00_ "/>
    <numFmt numFmtId="182" formatCode="0;&quot;△ &quot;0"/>
    <numFmt numFmtId="183" formatCode="#,##0.0;[Red]#,##0.0"/>
    <numFmt numFmtId="184" formatCode="#,##0.0_);[Red]\(#,##0.0\)"/>
    <numFmt numFmtId="185" formatCode="#,##0\ ;[Red]#,##0\ "/>
    <numFmt numFmtId="186" formatCode="#,##0;[Red]#,##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vertical="center"/>
    </xf>
    <xf numFmtId="176" fontId="7" fillId="2" borderId="12" xfId="1" applyNumberFormat="1" applyFont="1" applyFill="1" applyBorder="1" applyAlignment="1">
      <alignment vertical="center" shrinkToFit="1"/>
    </xf>
    <xf numFmtId="176" fontId="7" fillId="2" borderId="13" xfId="1" applyNumberFormat="1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176" fontId="7" fillId="2" borderId="17" xfId="1" applyNumberFormat="1" applyFont="1" applyFill="1" applyBorder="1" applyAlignment="1">
      <alignment vertical="center" shrinkToFit="1"/>
    </xf>
    <xf numFmtId="0" fontId="7" fillId="0" borderId="19" xfId="0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 shrinkToFit="1"/>
    </xf>
    <xf numFmtId="176" fontId="7" fillId="0" borderId="20" xfId="1" applyNumberFormat="1" applyFont="1" applyFill="1" applyBorder="1" applyAlignment="1">
      <alignment vertical="center" shrinkToFit="1"/>
    </xf>
    <xf numFmtId="0" fontId="7" fillId="0" borderId="22" xfId="0" applyFont="1" applyFill="1" applyBorder="1" applyAlignment="1">
      <alignment vertical="center"/>
    </xf>
    <xf numFmtId="176" fontId="7" fillId="2" borderId="23" xfId="1" applyNumberFormat="1" applyFont="1" applyFill="1" applyBorder="1" applyAlignment="1">
      <alignment vertical="center" shrinkToFit="1"/>
    </xf>
    <xf numFmtId="176" fontId="7" fillId="2" borderId="24" xfId="1" applyNumberFormat="1" applyFont="1" applyFill="1" applyBorder="1" applyAlignment="1">
      <alignment vertical="center" shrinkToFit="1"/>
    </xf>
    <xf numFmtId="176" fontId="7" fillId="2" borderId="9" xfId="1" applyNumberFormat="1" applyFont="1" applyFill="1" applyBorder="1" applyAlignment="1">
      <alignment vertical="center" shrinkToFit="1"/>
    </xf>
    <xf numFmtId="176" fontId="7" fillId="0" borderId="23" xfId="1" applyNumberFormat="1" applyFont="1" applyFill="1" applyBorder="1" applyAlignment="1">
      <alignment vertical="center" shrinkToFit="1"/>
    </xf>
    <xf numFmtId="176" fontId="7" fillId="0" borderId="24" xfId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/>
    <xf numFmtId="0" fontId="8" fillId="0" borderId="2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right" vertical="center"/>
    </xf>
    <xf numFmtId="49" fontId="7" fillId="0" borderId="0" xfId="0" applyNumberFormat="1" applyFont="1" applyFill="1" applyAlignment="1"/>
    <xf numFmtId="0" fontId="8" fillId="0" borderId="44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178" fontId="8" fillId="2" borderId="28" xfId="0" applyNumberFormat="1" applyFont="1" applyFill="1" applyBorder="1" applyAlignment="1">
      <alignment vertical="center"/>
    </xf>
    <xf numFmtId="178" fontId="8" fillId="2" borderId="46" xfId="0" applyNumberFormat="1" applyFont="1" applyFill="1" applyBorder="1" applyAlignment="1">
      <alignment vertical="center"/>
    </xf>
    <xf numFmtId="176" fontId="8" fillId="2" borderId="28" xfId="0" applyNumberFormat="1" applyFont="1" applyFill="1" applyBorder="1" applyAlignment="1">
      <alignment vertical="center" shrinkToFit="1"/>
    </xf>
    <xf numFmtId="177" fontId="8" fillId="2" borderId="29" xfId="0" applyNumberFormat="1" applyFont="1" applyFill="1" applyBorder="1" applyAlignment="1">
      <alignment vertical="center"/>
    </xf>
    <xf numFmtId="179" fontId="8" fillId="2" borderId="28" xfId="0" applyNumberFormat="1" applyFont="1" applyFill="1" applyBorder="1" applyAlignment="1">
      <alignment vertical="center"/>
    </xf>
    <xf numFmtId="179" fontId="8" fillId="2" borderId="46" xfId="0" applyNumberFormat="1" applyFont="1" applyFill="1" applyBorder="1" applyAlignment="1">
      <alignment vertical="center"/>
    </xf>
    <xf numFmtId="179" fontId="8" fillId="2" borderId="47" xfId="0" applyNumberFormat="1" applyFont="1" applyFill="1" applyBorder="1" applyAlignment="1">
      <alignment vertical="center"/>
    </xf>
    <xf numFmtId="176" fontId="8" fillId="2" borderId="28" xfId="0" applyNumberFormat="1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178" fontId="8" fillId="0" borderId="17" xfId="0" applyNumberFormat="1" applyFont="1" applyFill="1" applyBorder="1" applyAlignment="1">
      <alignment vertical="center"/>
    </xf>
    <xf numFmtId="178" fontId="8" fillId="0" borderId="18" xfId="0" applyNumberFormat="1" applyFont="1" applyFill="1" applyBorder="1" applyAlignment="1">
      <alignment vertical="center"/>
    </xf>
    <xf numFmtId="176" fontId="8" fillId="2" borderId="17" xfId="0" applyNumberFormat="1" applyFont="1" applyFill="1" applyBorder="1" applyAlignment="1">
      <alignment vertical="center" shrinkToFit="1"/>
    </xf>
    <xf numFmtId="177" fontId="8" fillId="2" borderId="51" xfId="0" applyNumberFormat="1" applyFont="1" applyFill="1" applyBorder="1" applyAlignment="1">
      <alignment vertical="center"/>
    </xf>
    <xf numFmtId="179" fontId="8" fillId="0" borderId="17" xfId="0" applyNumberFormat="1" applyFont="1" applyFill="1" applyBorder="1" applyAlignment="1">
      <alignment vertical="center"/>
    </xf>
    <xf numFmtId="179" fontId="8" fillId="0" borderId="18" xfId="0" applyNumberFormat="1" applyFont="1" applyFill="1" applyBorder="1" applyAlignment="1">
      <alignment vertical="center"/>
    </xf>
    <xf numFmtId="179" fontId="8" fillId="0" borderId="52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9" fontId="8" fillId="2" borderId="52" xfId="0" applyNumberFormat="1" applyFont="1" applyFill="1" applyBorder="1" applyAlignment="1">
      <alignment vertical="center"/>
    </xf>
    <xf numFmtId="178" fontId="8" fillId="2" borderId="17" xfId="0" applyNumberFormat="1" applyFont="1" applyFill="1" applyBorder="1" applyAlignment="1">
      <alignment vertical="center"/>
    </xf>
    <xf numFmtId="178" fontId="8" fillId="2" borderId="18" xfId="0" applyNumberFormat="1" applyFont="1" applyFill="1" applyBorder="1" applyAlignment="1">
      <alignment vertical="center"/>
    </xf>
    <xf numFmtId="178" fontId="8" fillId="2" borderId="52" xfId="0" applyNumberFormat="1" applyFont="1" applyFill="1" applyBorder="1" applyAlignment="1">
      <alignment vertical="center"/>
    </xf>
    <xf numFmtId="176" fontId="8" fillId="2" borderId="17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54" xfId="0" applyFont="1" applyFill="1" applyBorder="1" applyAlignment="1">
      <alignment vertical="center"/>
    </xf>
    <xf numFmtId="178" fontId="8" fillId="2" borderId="23" xfId="0" applyNumberFormat="1" applyFont="1" applyFill="1" applyBorder="1" applyAlignment="1">
      <alignment vertical="center"/>
    </xf>
    <xf numFmtId="178" fontId="8" fillId="2" borderId="24" xfId="0" applyNumberFormat="1" applyFont="1" applyFill="1" applyBorder="1" applyAlignment="1">
      <alignment vertical="center"/>
    </xf>
    <xf numFmtId="176" fontId="8" fillId="2" borderId="23" xfId="0" applyNumberFormat="1" applyFont="1" applyFill="1" applyBorder="1" applyAlignment="1">
      <alignment vertical="center" shrinkToFit="1"/>
    </xf>
    <xf numFmtId="177" fontId="8" fillId="2" borderId="55" xfId="0" applyNumberFormat="1" applyFont="1" applyFill="1" applyBorder="1" applyAlignment="1">
      <alignment vertical="center"/>
    </xf>
    <xf numFmtId="178" fontId="8" fillId="2" borderId="27" xfId="0" applyNumberFormat="1" applyFont="1" applyFill="1" applyBorder="1" applyAlignment="1">
      <alignment vertical="center"/>
    </xf>
    <xf numFmtId="176" fontId="8" fillId="2" borderId="23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vertical="center"/>
    </xf>
    <xf numFmtId="179" fontId="8" fillId="0" borderId="12" xfId="0" applyNumberFormat="1" applyFont="1" applyFill="1" applyBorder="1" applyAlignment="1">
      <alignment vertical="center"/>
    </xf>
    <xf numFmtId="179" fontId="8" fillId="0" borderId="44" xfId="0" applyNumberFormat="1" applyFont="1" applyFill="1" applyBorder="1" applyAlignment="1">
      <alignment vertical="center"/>
    </xf>
    <xf numFmtId="176" fontId="8" fillId="0" borderId="28" xfId="0" applyNumberFormat="1" applyFont="1" applyFill="1" applyBorder="1" applyAlignment="1" applyProtection="1">
      <protection locked="0"/>
    </xf>
    <xf numFmtId="176" fontId="8" fillId="0" borderId="13" xfId="0" applyNumberFormat="1" applyFont="1" applyFill="1" applyBorder="1" applyAlignment="1" applyProtection="1">
      <protection locked="0"/>
    </xf>
    <xf numFmtId="179" fontId="8" fillId="0" borderId="15" xfId="0" applyNumberFormat="1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vertical="center"/>
    </xf>
    <xf numFmtId="179" fontId="8" fillId="2" borderId="15" xfId="0" applyNumberFormat="1" applyFont="1" applyFill="1" applyBorder="1" applyAlignment="1">
      <alignment vertical="center"/>
    </xf>
    <xf numFmtId="178" fontId="8" fillId="2" borderId="12" xfId="0" applyNumberFormat="1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178" fontId="8" fillId="2" borderId="6" xfId="0" applyNumberFormat="1" applyFont="1" applyFill="1" applyBorder="1" applyAlignment="1">
      <alignment vertical="center"/>
    </xf>
    <xf numFmtId="178" fontId="8" fillId="2" borderId="20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 shrinkToFit="1"/>
    </xf>
    <xf numFmtId="178" fontId="8" fillId="2" borderId="21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0" fontId="8" fillId="0" borderId="31" xfId="0" applyFont="1" applyFill="1" applyBorder="1" applyAlignment="1">
      <alignment horizontal="center" vertical="center" textRotation="255"/>
    </xf>
    <xf numFmtId="0" fontId="8" fillId="0" borderId="32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178" fontId="8" fillId="0" borderId="28" xfId="0" applyNumberFormat="1" applyFont="1" applyFill="1" applyBorder="1" applyAlignment="1">
      <alignment vertical="center"/>
    </xf>
    <xf numFmtId="178" fontId="8" fillId="0" borderId="46" xfId="0" applyNumberFormat="1" applyFont="1" applyFill="1" applyBorder="1" applyAlignment="1">
      <alignment vertical="center"/>
    </xf>
    <xf numFmtId="178" fontId="8" fillId="0" borderId="28" xfId="0" applyNumberFormat="1" applyFont="1" applyFill="1" applyBorder="1" applyAlignment="1">
      <alignment vertical="center" shrinkToFit="1"/>
    </xf>
    <xf numFmtId="179" fontId="8" fillId="0" borderId="28" xfId="0" applyNumberFormat="1" applyFont="1" applyFill="1" applyBorder="1" applyAlignment="1">
      <alignment vertical="center"/>
    </xf>
    <xf numFmtId="179" fontId="8" fillId="0" borderId="46" xfId="0" applyNumberFormat="1" applyFont="1" applyFill="1" applyBorder="1" applyAlignment="1">
      <alignment vertical="center"/>
    </xf>
    <xf numFmtId="179" fontId="8" fillId="0" borderId="47" xfId="0" applyNumberFormat="1" applyFont="1" applyFill="1" applyBorder="1" applyAlignment="1">
      <alignment vertical="center"/>
    </xf>
    <xf numFmtId="176" fontId="8" fillId="0" borderId="28" xfId="0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 textRotation="255"/>
    </xf>
    <xf numFmtId="0" fontId="8" fillId="0" borderId="39" xfId="0" applyFont="1" applyFill="1" applyBorder="1" applyAlignment="1">
      <alignment vertical="center"/>
    </xf>
    <xf numFmtId="0" fontId="8" fillId="0" borderId="40" xfId="0" applyFont="1" applyFill="1" applyBorder="1" applyAlignment="1">
      <alignment vertical="center"/>
    </xf>
    <xf numFmtId="177" fontId="8" fillId="2" borderId="10" xfId="0" applyNumberFormat="1" applyFont="1" applyFill="1" applyBorder="1" applyAlignment="1">
      <alignment vertical="center"/>
    </xf>
    <xf numFmtId="179" fontId="8" fillId="2" borderId="23" xfId="0" applyNumberFormat="1" applyFont="1" applyFill="1" applyBorder="1" applyAlignment="1">
      <alignment vertical="center"/>
    </xf>
    <xf numFmtId="179" fontId="8" fillId="2" borderId="24" xfId="0" applyNumberFormat="1" applyFont="1" applyFill="1" applyBorder="1" applyAlignment="1">
      <alignment vertical="center"/>
    </xf>
    <xf numFmtId="179" fontId="8" fillId="2" borderId="27" xfId="0" applyNumberFormat="1" applyFont="1" applyFill="1" applyBorder="1" applyAlignment="1">
      <alignment vertical="center"/>
    </xf>
    <xf numFmtId="177" fontId="8" fillId="2" borderId="7" xfId="0" applyNumberFormat="1" applyFont="1" applyFill="1" applyBorder="1" applyAlignment="1">
      <alignment vertical="center"/>
    </xf>
    <xf numFmtId="179" fontId="8" fillId="2" borderId="6" xfId="0" applyNumberFormat="1" applyFont="1" applyFill="1" applyBorder="1" applyAlignment="1">
      <alignment vertical="center"/>
    </xf>
    <xf numFmtId="179" fontId="8" fillId="2" borderId="20" xfId="0" applyNumberFormat="1" applyFont="1" applyFill="1" applyBorder="1" applyAlignment="1">
      <alignment vertical="center"/>
    </xf>
    <xf numFmtId="179" fontId="8" fillId="2" borderId="21" xfId="0" applyNumberFormat="1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58" xfId="0" applyFont="1" applyFill="1" applyBorder="1" applyAlignment="1">
      <alignment vertical="center"/>
    </xf>
    <xf numFmtId="179" fontId="8" fillId="2" borderId="59" xfId="1" applyNumberFormat="1" applyFont="1" applyFill="1" applyBorder="1" applyAlignment="1">
      <alignment vertical="center"/>
    </xf>
    <xf numFmtId="179" fontId="8" fillId="2" borderId="60" xfId="1" applyNumberFormat="1" applyFont="1" applyFill="1" applyBorder="1" applyAlignment="1">
      <alignment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176" fontId="8" fillId="2" borderId="57" xfId="0" applyNumberFormat="1" applyFont="1" applyFill="1" applyBorder="1" applyAlignment="1">
      <alignment vertical="center" shrinkToFit="1"/>
    </xf>
    <xf numFmtId="0" fontId="8" fillId="2" borderId="61" xfId="0" applyFont="1" applyFill="1" applyBorder="1" applyAlignment="1">
      <alignment vertical="center"/>
    </xf>
    <xf numFmtId="0" fontId="8" fillId="2" borderId="60" xfId="0" applyFont="1" applyFill="1" applyBorder="1" applyAlignment="1">
      <alignment horizontal="center" vertical="center"/>
    </xf>
    <xf numFmtId="176" fontId="8" fillId="2" borderId="59" xfId="0" applyNumberFormat="1" applyFont="1" applyFill="1" applyBorder="1" applyAlignment="1">
      <alignment vertical="center"/>
    </xf>
    <xf numFmtId="176" fontId="8" fillId="2" borderId="59" xfId="0" applyNumberFormat="1" applyFont="1" applyFill="1" applyBorder="1" applyAlignment="1">
      <alignment vertical="center" shrinkToFit="1"/>
    </xf>
    <xf numFmtId="178" fontId="8" fillId="2" borderId="59" xfId="0" applyNumberFormat="1" applyFont="1" applyFill="1" applyBorder="1" applyAlignment="1">
      <alignment vertical="center"/>
    </xf>
    <xf numFmtId="178" fontId="8" fillId="2" borderId="60" xfId="0" applyNumberFormat="1" applyFont="1" applyFill="1" applyBorder="1" applyAlignment="1">
      <alignment vertical="center"/>
    </xf>
    <xf numFmtId="178" fontId="8" fillId="2" borderId="62" xfId="0" applyNumberFormat="1" applyFont="1" applyFill="1" applyBorder="1" applyAlignment="1">
      <alignment vertical="center"/>
    </xf>
    <xf numFmtId="180" fontId="8" fillId="2" borderId="59" xfId="0" applyNumberFormat="1" applyFont="1" applyFill="1" applyBorder="1" applyAlignment="1">
      <alignment vertical="center"/>
    </xf>
    <xf numFmtId="180" fontId="8" fillId="2" borderId="60" xfId="0" applyNumberFormat="1" applyFont="1" applyFill="1" applyBorder="1" applyAlignment="1">
      <alignment vertical="center"/>
    </xf>
    <xf numFmtId="177" fontId="8" fillId="2" borderId="59" xfId="0" applyNumberFormat="1" applyFont="1" applyFill="1" applyBorder="1" applyAlignment="1">
      <alignment vertical="center" shrinkToFit="1"/>
    </xf>
    <xf numFmtId="177" fontId="8" fillId="2" borderId="61" xfId="0" applyNumberFormat="1" applyFont="1" applyFill="1" applyBorder="1" applyAlignment="1">
      <alignment horizontal="center" vertical="center"/>
    </xf>
    <xf numFmtId="181" fontId="8" fillId="2" borderId="59" xfId="0" applyNumberFormat="1" applyFont="1" applyFill="1" applyBorder="1" applyAlignment="1">
      <alignment vertical="center"/>
    </xf>
    <xf numFmtId="181" fontId="8" fillId="2" borderId="60" xfId="0" applyNumberFormat="1" applyFont="1" applyFill="1" applyBorder="1" applyAlignment="1">
      <alignment vertical="center"/>
    </xf>
    <xf numFmtId="180" fontId="8" fillId="2" borderId="62" xfId="0" applyNumberFormat="1" applyFont="1" applyFill="1" applyBorder="1" applyAlignment="1">
      <alignment vertical="center"/>
    </xf>
    <xf numFmtId="182" fontId="8" fillId="2" borderId="59" xfId="0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178" fontId="8" fillId="0" borderId="41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39" xfId="0" applyFont="1" applyFill="1" applyBorder="1" applyAlignment="1"/>
    <xf numFmtId="38" fontId="8" fillId="0" borderId="0" xfId="1" applyFont="1" applyFill="1" applyAlignment="1"/>
    <xf numFmtId="0" fontId="11" fillId="0" borderId="0" xfId="0" applyFont="1" applyFill="1" applyAlignment="1">
      <alignment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3" xfId="0" applyFont="1" applyFill="1" applyBorder="1" applyAlignment="1">
      <alignment horizontal="right" vertical="center"/>
    </xf>
    <xf numFmtId="0" fontId="8" fillId="0" borderId="40" xfId="0" applyFont="1" applyFill="1" applyBorder="1" applyAlignment="1">
      <alignment horizontal="right" vertical="center"/>
    </xf>
    <xf numFmtId="49" fontId="8" fillId="0" borderId="0" xfId="1" applyNumberFormat="1" applyFont="1" applyFill="1" applyAlignment="1"/>
    <xf numFmtId="49" fontId="8" fillId="0" borderId="0" xfId="0" applyNumberFormat="1" applyFont="1" applyFill="1" applyAlignment="1"/>
    <xf numFmtId="38" fontId="8" fillId="0" borderId="34" xfId="1" applyFont="1" applyFill="1" applyBorder="1" applyAlignment="1">
      <alignment horizontal="center"/>
    </xf>
    <xf numFmtId="179" fontId="12" fillId="0" borderId="2" xfId="0" applyNumberFormat="1" applyFont="1" applyBorder="1" applyAlignment="1">
      <alignment vertical="center"/>
    </xf>
    <xf numFmtId="179" fontId="12" fillId="0" borderId="29" xfId="0" applyNumberFormat="1" applyFont="1" applyBorder="1" applyAlignment="1">
      <alignment vertical="center"/>
    </xf>
    <xf numFmtId="179" fontId="12" fillId="0" borderId="68" xfId="0" applyNumberFormat="1" applyFont="1" applyFill="1" applyBorder="1" applyAlignment="1"/>
    <xf numFmtId="176" fontId="8" fillId="0" borderId="5" xfId="1" applyNumberFormat="1" applyFont="1" applyFill="1" applyBorder="1" applyAlignment="1"/>
    <xf numFmtId="183" fontId="8" fillId="2" borderId="14" xfId="1" applyNumberFormat="1" applyFont="1" applyFill="1" applyBorder="1" applyAlignment="1"/>
    <xf numFmtId="178" fontId="8" fillId="2" borderId="29" xfId="0" applyNumberFormat="1" applyFont="1" applyFill="1" applyBorder="1" applyAlignment="1">
      <alignment vertical="center"/>
    </xf>
    <xf numFmtId="184" fontId="13" fillId="0" borderId="0" xfId="0" applyNumberFormat="1" applyFont="1" applyFill="1" applyAlignment="1" applyProtection="1">
      <alignment shrinkToFit="1"/>
    </xf>
    <xf numFmtId="179" fontId="12" fillId="0" borderId="0" xfId="0" applyNumberFormat="1" applyFont="1" applyFill="1" applyAlignment="1" applyProtection="1">
      <alignment shrinkToFit="1"/>
    </xf>
    <xf numFmtId="38" fontId="8" fillId="2" borderId="0" xfId="1" applyFont="1" applyFill="1" applyAlignment="1"/>
    <xf numFmtId="38" fontId="8" fillId="0" borderId="69" xfId="1" applyFont="1" applyFill="1" applyBorder="1" applyAlignment="1">
      <alignment horizontal="center"/>
    </xf>
    <xf numFmtId="179" fontId="12" fillId="0" borderId="69" xfId="0" applyNumberFormat="1" applyFont="1" applyBorder="1" applyAlignment="1">
      <alignment vertical="center"/>
    </xf>
    <xf numFmtId="179" fontId="12" fillId="0" borderId="51" xfId="0" applyNumberFormat="1" applyFont="1" applyBorder="1" applyAlignment="1">
      <alignment vertical="center"/>
    </xf>
    <xf numFmtId="179" fontId="12" fillId="0" borderId="16" xfId="0" applyNumberFormat="1" applyFont="1" applyFill="1" applyBorder="1" applyAlignment="1"/>
    <xf numFmtId="176" fontId="8" fillId="0" borderId="16" xfId="1" applyNumberFormat="1" applyFont="1" applyFill="1" applyBorder="1" applyAlignment="1"/>
    <xf numFmtId="183" fontId="8" fillId="2" borderId="51" xfId="0" applyNumberFormat="1" applyFont="1" applyFill="1" applyBorder="1" applyAlignment="1">
      <alignment vertical="center"/>
    </xf>
    <xf numFmtId="178" fontId="8" fillId="2" borderId="51" xfId="0" applyNumberFormat="1" applyFont="1" applyFill="1" applyBorder="1" applyAlignment="1">
      <alignment vertical="center"/>
    </xf>
    <xf numFmtId="179" fontId="12" fillId="0" borderId="0" xfId="0" applyNumberFormat="1" applyFont="1" applyFill="1" applyAlignment="1" applyProtection="1"/>
    <xf numFmtId="179" fontId="12" fillId="0" borderId="0" xfId="0" applyNumberFormat="1" applyFont="1" applyFill="1" applyAlignment="1"/>
    <xf numFmtId="179" fontId="12" fillId="0" borderId="0" xfId="0" applyNumberFormat="1" applyFont="1" applyFill="1" applyAlignment="1">
      <alignment shrinkToFit="1"/>
    </xf>
    <xf numFmtId="178" fontId="8" fillId="0" borderId="20" xfId="0" applyNumberFormat="1" applyFont="1" applyFill="1" applyBorder="1" applyAlignment="1">
      <alignment vertical="center"/>
    </xf>
    <xf numFmtId="178" fontId="8" fillId="2" borderId="7" xfId="0" applyNumberFormat="1" applyFont="1" applyFill="1" applyBorder="1" applyAlignment="1">
      <alignment vertical="center"/>
    </xf>
    <xf numFmtId="178" fontId="8" fillId="0" borderId="70" xfId="0" applyNumberFormat="1" applyFont="1" applyFill="1" applyBorder="1" applyAlignment="1">
      <alignment vertical="center"/>
    </xf>
    <xf numFmtId="178" fontId="8" fillId="2" borderId="14" xfId="0" applyNumberFormat="1" applyFont="1" applyFill="1" applyBorder="1" applyAlignment="1">
      <alignment vertical="center"/>
    </xf>
    <xf numFmtId="38" fontId="8" fillId="0" borderId="65" xfId="1" applyFont="1" applyFill="1" applyBorder="1" applyAlignment="1">
      <alignment horizontal="center"/>
    </xf>
    <xf numFmtId="179" fontId="8" fillId="0" borderId="73" xfId="1" applyNumberFormat="1" applyFont="1" applyFill="1" applyBorder="1" applyAlignment="1"/>
    <xf numFmtId="176" fontId="8" fillId="0" borderId="19" xfId="1" applyNumberFormat="1" applyFont="1" applyFill="1" applyBorder="1" applyAlignment="1"/>
    <xf numFmtId="183" fontId="8" fillId="2" borderId="26" xfId="0" applyNumberFormat="1" applyFont="1" applyFill="1" applyBorder="1" applyAlignment="1">
      <alignment vertical="center"/>
    </xf>
    <xf numFmtId="179" fontId="8" fillId="0" borderId="0" xfId="1" applyNumberFormat="1" applyFont="1" applyFill="1" applyAlignment="1"/>
    <xf numFmtId="179" fontId="8" fillId="0" borderId="0" xfId="1" applyNumberFormat="1" applyFont="1" applyFill="1" applyAlignment="1">
      <alignment shrinkToFit="1"/>
    </xf>
    <xf numFmtId="0" fontId="8" fillId="0" borderId="74" xfId="0" applyFont="1" applyFill="1" applyBorder="1" applyAlignment="1">
      <alignment horizontal="center" vertical="center"/>
    </xf>
    <xf numFmtId="178" fontId="8" fillId="2" borderId="74" xfId="0" applyNumberFormat="1" applyFont="1" applyFill="1" applyBorder="1" applyAlignment="1">
      <alignment vertical="center"/>
    </xf>
    <xf numFmtId="178" fontId="8" fillId="2" borderId="75" xfId="0" applyNumberFormat="1" applyFont="1" applyFill="1" applyBorder="1" applyAlignment="1">
      <alignment vertical="center"/>
    </xf>
    <xf numFmtId="176" fontId="8" fillId="2" borderId="76" xfId="1" applyNumberFormat="1" applyFont="1" applyFill="1" applyBorder="1" applyAlignment="1">
      <alignment vertical="center"/>
    </xf>
    <xf numFmtId="176" fontId="8" fillId="2" borderId="77" xfId="1" applyNumberFormat="1" applyFont="1" applyFill="1" applyBorder="1" applyAlignment="1">
      <alignment vertical="center"/>
    </xf>
    <xf numFmtId="183" fontId="8" fillId="2" borderId="75" xfId="0" applyNumberFormat="1" applyFont="1" applyFill="1" applyBorder="1" applyAlignment="1">
      <alignment vertical="center"/>
    </xf>
    <xf numFmtId="178" fontId="8" fillId="2" borderId="78" xfId="0" applyNumberFormat="1" applyFont="1" applyFill="1" applyBorder="1" applyAlignment="1">
      <alignment vertical="center"/>
    </xf>
    <xf numFmtId="0" fontId="8" fillId="0" borderId="79" xfId="0" applyFont="1" applyFill="1" applyBorder="1" applyAlignment="1">
      <alignment horizontal="center" vertical="center"/>
    </xf>
    <xf numFmtId="178" fontId="8" fillId="2" borderId="79" xfId="0" applyNumberFormat="1" applyFont="1" applyFill="1" applyBorder="1" applyAlignment="1">
      <alignment vertical="center"/>
    </xf>
    <xf numFmtId="178" fontId="8" fillId="2" borderId="22" xfId="0" applyNumberFormat="1" applyFont="1" applyFill="1" applyBorder="1" applyAlignment="1">
      <alignment vertical="center"/>
    </xf>
    <xf numFmtId="178" fontId="8" fillId="2" borderId="80" xfId="0" applyNumberFormat="1" applyFont="1" applyFill="1" applyBorder="1" applyAlignment="1">
      <alignment vertical="center"/>
    </xf>
    <xf numFmtId="183" fontId="8" fillId="0" borderId="55" xfId="0" applyNumberFormat="1" applyFont="1" applyFill="1" applyBorder="1" applyAlignment="1">
      <alignment vertical="center"/>
    </xf>
    <xf numFmtId="178" fontId="8" fillId="3" borderId="55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/>
    </xf>
    <xf numFmtId="0" fontId="8" fillId="0" borderId="32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178" fontId="8" fillId="0" borderId="43" xfId="0" applyNumberFormat="1" applyFont="1" applyFill="1" applyBorder="1" applyAlignment="1">
      <alignment vertical="center"/>
    </xf>
    <xf numFmtId="178" fontId="8" fillId="0" borderId="81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178" fontId="8" fillId="0" borderId="82" xfId="0" applyNumberFormat="1" applyFont="1" applyFill="1" applyBorder="1" applyAlignment="1">
      <alignment vertical="center"/>
    </xf>
    <xf numFmtId="180" fontId="8" fillId="2" borderId="81" xfId="1" applyNumberFormat="1" applyFont="1" applyFill="1" applyBorder="1" applyAlignment="1">
      <alignment vertical="center"/>
    </xf>
    <xf numFmtId="178" fontId="8" fillId="2" borderId="81" xfId="0" applyNumberFormat="1" applyFont="1" applyFill="1" applyBorder="1" applyAlignment="1">
      <alignment vertical="center"/>
    </xf>
    <xf numFmtId="0" fontId="8" fillId="0" borderId="76" xfId="0" applyFont="1" applyFill="1" applyBorder="1" applyAlignment="1">
      <alignment horizontal="center" vertical="center"/>
    </xf>
    <xf numFmtId="178" fontId="8" fillId="2" borderId="77" xfId="0" applyNumberFormat="1" applyFont="1" applyFill="1" applyBorder="1" applyAlignment="1">
      <alignment vertical="center"/>
    </xf>
    <xf numFmtId="178" fontId="8" fillId="2" borderId="76" xfId="0" applyNumberFormat="1" applyFont="1" applyFill="1" applyBorder="1" applyAlignment="1">
      <alignment vertical="center"/>
    </xf>
    <xf numFmtId="180" fontId="8" fillId="2" borderId="75" xfId="0" applyNumberFormat="1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178" fontId="8" fillId="0" borderId="55" xfId="0" applyNumberFormat="1" applyFont="1" applyFill="1" applyBorder="1" applyAlignment="1">
      <alignment vertical="center"/>
    </xf>
    <xf numFmtId="38" fontId="8" fillId="0" borderId="26" xfId="1" applyFont="1" applyFill="1" applyBorder="1" applyAlignment="1">
      <alignment horizontal="center"/>
    </xf>
    <xf numFmtId="38" fontId="8" fillId="0" borderId="5" xfId="1" applyFont="1" applyFill="1" applyBorder="1" applyAlignment="1">
      <alignment horizontal="center"/>
    </xf>
    <xf numFmtId="178" fontId="8" fillId="0" borderId="66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38" fontId="8" fillId="0" borderId="34" xfId="1" applyFont="1" applyFill="1" applyBorder="1" applyAlignment="1"/>
    <xf numFmtId="38" fontId="8" fillId="0" borderId="0" xfId="1" applyFont="1" applyFill="1" applyBorder="1" applyAlignment="1"/>
    <xf numFmtId="0" fontId="8" fillId="0" borderId="68" xfId="0" applyFont="1" applyFill="1" applyBorder="1" applyAlignment="1">
      <alignment horizontal="center" vertical="center" shrinkToFit="1"/>
    </xf>
    <xf numFmtId="178" fontId="8" fillId="0" borderId="83" xfId="0" applyNumberFormat="1" applyFont="1" applyFill="1" applyBorder="1" applyAlignment="1">
      <alignment vertical="center"/>
    </xf>
    <xf numFmtId="180" fontId="8" fillId="0" borderId="29" xfId="0" applyNumberFormat="1" applyFont="1" applyFill="1" applyBorder="1" applyAlignment="1">
      <alignment vertical="center"/>
    </xf>
    <xf numFmtId="178" fontId="8" fillId="0" borderId="68" xfId="0" applyNumberFormat="1" applyFont="1" applyFill="1" applyBorder="1" applyAlignment="1">
      <alignment vertical="center"/>
    </xf>
    <xf numFmtId="176" fontId="8" fillId="0" borderId="68" xfId="0" applyNumberFormat="1" applyFont="1" applyFill="1" applyBorder="1" applyAlignment="1">
      <alignment vertical="center"/>
    </xf>
    <xf numFmtId="176" fontId="8" fillId="0" borderId="46" xfId="0" applyNumberFormat="1" applyFont="1" applyFill="1" applyBorder="1" applyAlignment="1">
      <alignment vertical="center"/>
    </xf>
    <xf numFmtId="183" fontId="8" fillId="2" borderId="29" xfId="0" applyNumberFormat="1" applyFont="1" applyFill="1" applyBorder="1" applyAlignment="1">
      <alignment vertical="center"/>
    </xf>
    <xf numFmtId="180" fontId="8" fillId="2" borderId="29" xfId="0" applyNumberFormat="1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 shrinkToFit="1"/>
    </xf>
    <xf numFmtId="180" fontId="8" fillId="0" borderId="51" xfId="0" applyNumberFormat="1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vertical="center"/>
    </xf>
    <xf numFmtId="180" fontId="8" fillId="2" borderId="51" xfId="0" applyNumberFormat="1" applyFont="1" applyFill="1" applyBorder="1" applyAlignment="1">
      <alignment vertical="center"/>
    </xf>
    <xf numFmtId="183" fontId="8" fillId="2" borderId="14" xfId="0" applyNumberFormat="1" applyFont="1" applyFill="1" applyBorder="1" applyAlignment="1">
      <alignment vertical="center"/>
    </xf>
    <xf numFmtId="180" fontId="8" fillId="2" borderId="14" xfId="0" applyNumberFormat="1" applyFont="1" applyFill="1" applyBorder="1" applyAlignment="1">
      <alignment vertical="center"/>
    </xf>
    <xf numFmtId="0" fontId="8" fillId="0" borderId="73" xfId="0" applyFont="1" applyFill="1" applyBorder="1" applyAlignment="1">
      <alignment horizontal="center" vertical="center" shrinkToFit="1"/>
    </xf>
    <xf numFmtId="178" fontId="8" fillId="0" borderId="84" xfId="0" applyNumberFormat="1" applyFont="1" applyFill="1" applyBorder="1" applyAlignment="1">
      <alignment vertical="center"/>
    </xf>
    <xf numFmtId="180" fontId="8" fillId="0" borderId="72" xfId="0" applyNumberFormat="1" applyFont="1" applyFill="1" applyBorder="1" applyAlignment="1">
      <alignment vertical="center"/>
    </xf>
    <xf numFmtId="178" fontId="8" fillId="0" borderId="73" xfId="0" applyNumberFormat="1" applyFont="1" applyFill="1" applyBorder="1" applyAlignment="1">
      <alignment vertical="center"/>
    </xf>
    <xf numFmtId="176" fontId="8" fillId="0" borderId="73" xfId="0" applyNumberFormat="1" applyFont="1" applyFill="1" applyBorder="1" applyAlignment="1">
      <alignment vertical="center"/>
    </xf>
    <xf numFmtId="176" fontId="8" fillId="0" borderId="85" xfId="0" applyNumberFormat="1" applyFont="1" applyFill="1" applyBorder="1" applyAlignment="1">
      <alignment vertical="center"/>
    </xf>
    <xf numFmtId="183" fontId="8" fillId="2" borderId="72" xfId="0" applyNumberFormat="1" applyFont="1" applyFill="1" applyBorder="1" applyAlignment="1">
      <alignment vertical="center"/>
    </xf>
    <xf numFmtId="180" fontId="8" fillId="2" borderId="7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178" fontId="8" fillId="2" borderId="86" xfId="0" applyNumberFormat="1" applyFont="1" applyFill="1" applyBorder="1" applyAlignment="1">
      <alignment vertical="center"/>
    </xf>
    <xf numFmtId="178" fontId="8" fillId="2" borderId="11" xfId="0" applyNumberFormat="1" applyFont="1" applyFill="1" applyBorder="1" applyAlignment="1">
      <alignment vertical="center"/>
    </xf>
    <xf numFmtId="185" fontId="8" fillId="2" borderId="11" xfId="0" applyNumberFormat="1" applyFont="1" applyFill="1" applyBorder="1" applyAlignment="1">
      <alignment vertical="center"/>
    </xf>
    <xf numFmtId="176" fontId="8" fillId="2" borderId="13" xfId="0" applyNumberFormat="1" applyFont="1" applyFill="1" applyBorder="1" applyAlignment="1">
      <alignment vertical="center"/>
    </xf>
    <xf numFmtId="180" fontId="8" fillId="3" borderId="55" xfId="0" applyNumberFormat="1" applyFont="1" applyFill="1" applyBorder="1" applyAlignment="1">
      <alignment vertical="center"/>
    </xf>
    <xf numFmtId="178" fontId="8" fillId="0" borderId="32" xfId="0" applyNumberFormat="1" applyFont="1" applyFill="1" applyBorder="1" applyAlignment="1">
      <alignment vertical="center"/>
    </xf>
    <xf numFmtId="180" fontId="8" fillId="3" borderId="32" xfId="0" applyNumberFormat="1" applyFont="1" applyFill="1" applyBorder="1" applyAlignment="1">
      <alignment vertical="center"/>
    </xf>
    <xf numFmtId="178" fontId="8" fillId="0" borderId="39" xfId="0" applyNumberFormat="1" applyFont="1" applyFill="1" applyBorder="1" applyAlignment="1">
      <alignment vertical="center"/>
    </xf>
    <xf numFmtId="180" fontId="8" fillId="3" borderId="39" xfId="0" applyNumberFormat="1" applyFont="1" applyFill="1" applyBorder="1" applyAlignment="1">
      <alignment vertical="center"/>
    </xf>
    <xf numFmtId="178" fontId="8" fillId="0" borderId="20" xfId="0" applyNumberFormat="1" applyFont="1" applyFill="1" applyBorder="1" applyAlignment="1">
      <alignment horizontal="center" vertical="center"/>
    </xf>
    <xf numFmtId="180" fontId="8" fillId="3" borderId="7" xfId="0" applyNumberFormat="1" applyFont="1" applyFill="1" applyBorder="1" applyAlignment="1">
      <alignment horizontal="center" vertical="center"/>
    </xf>
    <xf numFmtId="178" fontId="8" fillId="0" borderId="53" xfId="0" applyNumberFormat="1" applyFont="1" applyFill="1" applyBorder="1" applyAlignment="1">
      <alignment horizontal="right" vertical="center"/>
    </xf>
    <xf numFmtId="180" fontId="8" fillId="3" borderId="10" xfId="0" applyNumberFormat="1" applyFont="1" applyFill="1" applyBorder="1" applyAlignment="1">
      <alignment horizontal="right" vertical="center"/>
    </xf>
    <xf numFmtId="0" fontId="8" fillId="0" borderId="3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80" fontId="8" fillId="3" borderId="33" xfId="0" applyNumberFormat="1" applyFont="1" applyFill="1" applyBorder="1" applyAlignment="1">
      <alignment vertical="center"/>
    </xf>
    <xf numFmtId="185" fontId="8" fillId="0" borderId="39" xfId="0" applyNumberFormat="1" applyFont="1" applyFill="1" applyBorder="1" applyAlignment="1">
      <alignment vertical="center"/>
    </xf>
    <xf numFmtId="180" fontId="8" fillId="3" borderId="40" xfId="0" applyNumberFormat="1" applyFont="1" applyFill="1" applyBorder="1" applyAlignment="1">
      <alignment vertical="center"/>
    </xf>
    <xf numFmtId="0" fontId="8" fillId="0" borderId="68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horizontal="right" vertical="center"/>
    </xf>
    <xf numFmtId="178" fontId="8" fillId="2" borderId="13" xfId="0" applyNumberFormat="1" applyFont="1" applyFill="1" applyBorder="1" applyAlignment="1">
      <alignment vertical="center"/>
    </xf>
    <xf numFmtId="185" fontId="8" fillId="2" borderId="22" xfId="0" applyNumberFormat="1" applyFont="1" applyFill="1" applyBorder="1" applyAlignment="1">
      <alignment vertical="center"/>
    </xf>
    <xf numFmtId="185" fontId="8" fillId="0" borderId="32" xfId="0" applyNumberFormat="1" applyFont="1" applyFill="1" applyBorder="1" applyAlignment="1">
      <alignment vertical="center"/>
    </xf>
    <xf numFmtId="178" fontId="8" fillId="0" borderId="90" xfId="0" applyNumberFormat="1" applyFont="1" applyFill="1" applyBorder="1" applyAlignment="1">
      <alignment vertical="center"/>
    </xf>
    <xf numFmtId="180" fontId="8" fillId="3" borderId="26" xfId="0" applyNumberFormat="1" applyFont="1" applyFill="1" applyBorder="1" applyAlignment="1">
      <alignment vertical="center"/>
    </xf>
    <xf numFmtId="180" fontId="8" fillId="3" borderId="10" xfId="0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vertical="center"/>
    </xf>
    <xf numFmtId="178" fontId="8" fillId="2" borderId="5" xfId="0" applyNumberFormat="1" applyFont="1" applyFill="1" applyBorder="1" applyAlignment="1">
      <alignment vertical="center"/>
    </xf>
    <xf numFmtId="185" fontId="8" fillId="2" borderId="5" xfId="0" applyNumberFormat="1" applyFont="1" applyFill="1" applyBorder="1" applyAlignment="1">
      <alignment vertical="center"/>
    </xf>
    <xf numFmtId="176" fontId="8" fillId="2" borderId="48" xfId="0" applyNumberFormat="1" applyFont="1" applyFill="1" applyBorder="1" applyAlignment="1">
      <alignment vertical="center"/>
    </xf>
    <xf numFmtId="178" fontId="8" fillId="2" borderId="90" xfId="0" applyNumberFormat="1" applyFont="1" applyFill="1" applyBorder="1" applyAlignment="1">
      <alignment vertical="center"/>
    </xf>
    <xf numFmtId="180" fontId="8" fillId="2" borderId="26" xfId="0" applyNumberFormat="1" applyFont="1" applyFill="1" applyBorder="1" applyAlignment="1">
      <alignment vertical="center"/>
    </xf>
    <xf numFmtId="178" fontId="8" fillId="0" borderId="4" xfId="0" applyNumberFormat="1" applyFont="1" applyFill="1" applyBorder="1" applyAlignment="1">
      <alignment vertical="center"/>
    </xf>
    <xf numFmtId="179" fontId="12" fillId="0" borderId="2" xfId="0" applyNumberFormat="1" applyFont="1" applyFill="1" applyBorder="1" applyAlignment="1">
      <alignment vertical="center"/>
    </xf>
    <xf numFmtId="179" fontId="8" fillId="0" borderId="68" xfId="0" applyNumberFormat="1" applyFont="1" applyFill="1" applyBorder="1" applyAlignment="1">
      <alignment vertical="center"/>
    </xf>
    <xf numFmtId="176" fontId="8" fillId="0" borderId="83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178" fontId="8" fillId="0" borderId="69" xfId="0" applyNumberFormat="1" applyFont="1" applyFill="1" applyBorder="1" applyAlignment="1">
      <alignment horizontal="left" vertical="center"/>
    </xf>
    <xf numFmtId="178" fontId="8" fillId="0" borderId="50" xfId="0" applyNumberFormat="1" applyFont="1" applyFill="1" applyBorder="1" applyAlignment="1">
      <alignment horizontal="left" vertical="center"/>
    </xf>
    <xf numFmtId="179" fontId="12" fillId="0" borderId="69" xfId="0" applyNumberFormat="1" applyFont="1" applyFill="1" applyBorder="1" applyAlignment="1">
      <alignment vertical="center"/>
    </xf>
    <xf numFmtId="179" fontId="8" fillId="0" borderId="16" xfId="0" applyNumberFormat="1" applyFont="1" applyFill="1" applyBorder="1" applyAlignment="1">
      <alignment vertical="center"/>
    </xf>
    <xf numFmtId="176" fontId="8" fillId="0" borderId="70" xfId="0" applyNumberFormat="1" applyFont="1" applyFill="1" applyBorder="1" applyAlignment="1">
      <alignment vertical="center"/>
    </xf>
    <xf numFmtId="178" fontId="8" fillId="0" borderId="69" xfId="0" applyNumberFormat="1" applyFont="1" applyFill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0" xfId="0" applyFont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178" fontId="8" fillId="0" borderId="65" xfId="0" applyNumberFormat="1" applyFont="1" applyFill="1" applyBorder="1" applyAlignment="1">
      <alignment horizontal="left" vertical="center"/>
    </xf>
    <xf numFmtId="178" fontId="8" fillId="0" borderId="36" xfId="0" applyNumberFormat="1" applyFont="1" applyFill="1" applyBorder="1" applyAlignment="1">
      <alignment horizontal="left" vertical="center"/>
    </xf>
    <xf numFmtId="176" fontId="8" fillId="0" borderId="66" xfId="0" applyNumberFormat="1" applyFont="1" applyFill="1" applyBorder="1" applyAlignment="1">
      <alignment vertical="center"/>
    </xf>
    <xf numFmtId="183" fontId="8" fillId="2" borderId="7" xfId="0" applyNumberFormat="1" applyFont="1" applyFill="1" applyBorder="1" applyAlignment="1">
      <alignment vertical="center"/>
    </xf>
    <xf numFmtId="178" fontId="8" fillId="0" borderId="66" xfId="0" applyNumberFormat="1" applyFont="1" applyFill="1" applyBorder="1" applyAlignment="1">
      <alignment vertical="center"/>
    </xf>
    <xf numFmtId="0" fontId="8" fillId="0" borderId="91" xfId="0" applyFont="1" applyFill="1" applyBorder="1" applyAlignment="1">
      <alignment horizontal="center" vertical="center"/>
    </xf>
    <xf numFmtId="178" fontId="8" fillId="0" borderId="92" xfId="0" applyNumberFormat="1" applyFont="1" applyFill="1" applyBorder="1" applyAlignment="1">
      <alignment horizontal="left" vertical="center"/>
    </xf>
    <xf numFmtId="178" fontId="8" fillId="0" borderId="93" xfId="0" applyNumberFormat="1" applyFont="1" applyFill="1" applyBorder="1" applyAlignment="1">
      <alignment horizontal="left" vertical="center"/>
    </xf>
    <xf numFmtId="179" fontId="12" fillId="0" borderId="71" xfId="0" applyNumberFormat="1" applyFont="1" applyFill="1" applyBorder="1" applyAlignment="1">
      <alignment vertical="center"/>
    </xf>
    <xf numFmtId="179" fontId="8" fillId="0" borderId="73" xfId="0" applyNumberFormat="1" applyFont="1" applyFill="1" applyBorder="1" applyAlignment="1">
      <alignment vertical="center"/>
    </xf>
    <xf numFmtId="176" fontId="8" fillId="0" borderId="94" xfId="0" applyNumberFormat="1" applyFont="1" applyFill="1" applyBorder="1" applyAlignment="1">
      <alignment vertical="center"/>
    </xf>
    <xf numFmtId="183" fontId="8" fillId="2" borderId="95" xfId="0" applyNumberFormat="1" applyFont="1" applyFill="1" applyBorder="1" applyAlignment="1">
      <alignment vertical="center"/>
    </xf>
    <xf numFmtId="178" fontId="8" fillId="0" borderId="94" xfId="0" applyNumberFormat="1" applyFont="1" applyFill="1" applyBorder="1" applyAlignment="1">
      <alignment vertical="center"/>
    </xf>
    <xf numFmtId="180" fontId="8" fillId="2" borderId="95" xfId="0" applyNumberFormat="1" applyFont="1" applyFill="1" applyBorder="1" applyAlignment="1">
      <alignment vertical="center"/>
    </xf>
    <xf numFmtId="178" fontId="8" fillId="0" borderId="74" xfId="0" applyNumberFormat="1" applyFont="1" applyFill="1" applyBorder="1" applyAlignment="1">
      <alignment horizontal="left" vertical="center"/>
    </xf>
    <xf numFmtId="178" fontId="8" fillId="0" borderId="96" xfId="0" applyNumberFormat="1" applyFont="1" applyFill="1" applyBorder="1" applyAlignment="1">
      <alignment horizontal="left" vertical="center"/>
    </xf>
    <xf numFmtId="186" fontId="8" fillId="2" borderId="76" xfId="0" applyNumberFormat="1" applyFont="1" applyFill="1" applyBorder="1" applyAlignment="1">
      <alignment vertical="center"/>
    </xf>
    <xf numFmtId="176" fontId="8" fillId="2" borderId="77" xfId="0" applyNumberFormat="1" applyFont="1" applyFill="1" applyBorder="1" applyAlignment="1">
      <alignment vertical="center"/>
    </xf>
    <xf numFmtId="178" fontId="8" fillId="0" borderId="35" xfId="0" applyNumberFormat="1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8" fontId="8" fillId="2" borderId="68" xfId="0" applyNumberFormat="1" applyFont="1" applyFill="1" applyBorder="1" applyAlignment="1">
      <alignment vertical="center"/>
    </xf>
    <xf numFmtId="186" fontId="8" fillId="2" borderId="68" xfId="0" applyNumberFormat="1" applyFont="1" applyFill="1" applyBorder="1" applyAlignment="1">
      <alignment vertical="center"/>
    </xf>
    <xf numFmtId="186" fontId="8" fillId="2" borderId="2" xfId="0" applyNumberFormat="1" applyFont="1" applyFill="1" applyBorder="1" applyAlignment="1">
      <alignment vertical="center"/>
    </xf>
    <xf numFmtId="178" fontId="8" fillId="2" borderId="3" xfId="0" applyNumberFormat="1" applyFont="1" applyFill="1" applyBorder="1" applyAlignment="1">
      <alignment vertical="center"/>
    </xf>
    <xf numFmtId="178" fontId="8" fillId="0" borderId="31" xfId="0" applyNumberFormat="1" applyFont="1" applyFill="1" applyBorder="1" applyAlignment="1">
      <alignment vertical="center"/>
    </xf>
    <xf numFmtId="178" fontId="8" fillId="2" borderId="1" xfId="0" applyNumberFormat="1" applyFont="1" applyFill="1" applyBorder="1" applyAlignment="1">
      <alignment vertical="center"/>
    </xf>
    <xf numFmtId="186" fontId="8" fillId="2" borderId="1" xfId="0" applyNumberFormat="1" applyFont="1" applyFill="1" applyBorder="1" applyAlignment="1">
      <alignment vertical="center"/>
    </xf>
    <xf numFmtId="176" fontId="8" fillId="2" borderId="31" xfId="0" applyNumberFormat="1" applyFont="1" applyFill="1" applyBorder="1" applyAlignment="1">
      <alignment vertical="center"/>
    </xf>
    <xf numFmtId="183" fontId="8" fillId="2" borderId="81" xfId="0" applyNumberFormat="1" applyFont="1" applyFill="1" applyBorder="1" applyAlignment="1">
      <alignment vertical="center"/>
    </xf>
    <xf numFmtId="178" fontId="8" fillId="2" borderId="32" xfId="0" applyNumberFormat="1" applyFont="1" applyFill="1" applyBorder="1" applyAlignment="1">
      <alignment vertical="center"/>
    </xf>
    <xf numFmtId="180" fontId="8" fillId="2" borderId="81" xfId="0" applyNumberFormat="1" applyFont="1" applyFill="1" applyBorder="1" applyAlignment="1">
      <alignment vertical="center"/>
    </xf>
    <xf numFmtId="0" fontId="8" fillId="0" borderId="97" xfId="0" applyFont="1" applyFill="1" applyBorder="1" applyAlignment="1">
      <alignment horizontal="center" vertical="center"/>
    </xf>
    <xf numFmtId="178" fontId="8" fillId="0" borderId="98" xfId="0" applyNumberFormat="1" applyFont="1" applyFill="1" applyBorder="1" applyAlignment="1">
      <alignment vertical="center"/>
    </xf>
    <xf numFmtId="178" fontId="8" fillId="0" borderId="99" xfId="0" applyNumberFormat="1" applyFont="1" applyFill="1" applyBorder="1" applyAlignment="1">
      <alignment vertical="center"/>
    </xf>
    <xf numFmtId="178" fontId="8" fillId="2" borderId="97" xfId="0" applyNumberFormat="1" applyFont="1" applyFill="1" applyBorder="1" applyAlignment="1">
      <alignment vertical="center"/>
    </xf>
    <xf numFmtId="186" fontId="8" fillId="2" borderId="97" xfId="0" applyNumberFormat="1" applyFont="1" applyFill="1" applyBorder="1" applyAlignment="1">
      <alignment vertical="center"/>
    </xf>
    <xf numFmtId="176" fontId="8" fillId="2" borderId="98" xfId="0" applyNumberFormat="1" applyFont="1" applyFill="1" applyBorder="1" applyAlignment="1">
      <alignment vertical="center"/>
    </xf>
    <xf numFmtId="178" fontId="8" fillId="2" borderId="98" xfId="0" applyNumberFormat="1" applyFont="1" applyFill="1" applyBorder="1" applyAlignment="1">
      <alignment vertical="center"/>
    </xf>
    <xf numFmtId="178" fontId="8" fillId="2" borderId="100" xfId="0" applyNumberFormat="1" applyFont="1" applyFill="1" applyBorder="1" applyAlignment="1">
      <alignment vertical="center"/>
    </xf>
    <xf numFmtId="178" fontId="8" fillId="2" borderId="101" xfId="0" applyNumberFormat="1" applyFont="1" applyFill="1" applyBorder="1" applyAlignment="1">
      <alignment vertical="center"/>
    </xf>
    <xf numFmtId="183" fontId="8" fillId="0" borderId="0" xfId="0" applyNumberFormat="1" applyFont="1" applyFill="1" applyBorder="1" applyAlignment="1">
      <alignment vertical="center"/>
    </xf>
    <xf numFmtId="186" fontId="8" fillId="2" borderId="83" xfId="0" applyNumberFormat="1" applyFont="1" applyFill="1" applyBorder="1" applyAlignment="1">
      <alignment vertical="center"/>
    </xf>
    <xf numFmtId="0" fontId="8" fillId="0" borderId="68" xfId="0" applyFont="1" applyFill="1" applyBorder="1" applyAlignment="1">
      <alignment vertical="center"/>
    </xf>
    <xf numFmtId="186" fontId="8" fillId="2" borderId="46" xfId="0" applyNumberFormat="1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178" fontId="8" fillId="2" borderId="55" xfId="0" applyNumberFormat="1" applyFont="1" applyFill="1" applyBorder="1" applyAlignment="1">
      <alignment vertical="center"/>
    </xf>
    <xf numFmtId="183" fontId="8" fillId="0" borderId="54" xfId="0" applyNumberFormat="1" applyFont="1" applyFill="1" applyBorder="1" applyAlignment="1">
      <alignment vertical="center"/>
    </xf>
    <xf numFmtId="178" fontId="8" fillId="0" borderId="5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1" xfId="0" applyFont="1" applyFill="1" applyBorder="1" applyAlignment="1"/>
    <xf numFmtId="176" fontId="7" fillId="2" borderId="6" xfId="1" applyNumberFormat="1" applyFont="1" applyFill="1" applyBorder="1" applyAlignment="1">
      <alignment vertical="center" shrinkToFit="1"/>
    </xf>
    <xf numFmtId="176" fontId="7" fillId="2" borderId="20" xfId="1" applyNumberFormat="1" applyFont="1" applyFill="1" applyBorder="1" applyAlignment="1">
      <alignment vertical="center" shrinkToFit="1"/>
    </xf>
    <xf numFmtId="0" fontId="7" fillId="0" borderId="68" xfId="0" applyFont="1" applyFill="1" applyBorder="1" applyAlignment="1">
      <alignment vertical="center"/>
    </xf>
    <xf numFmtId="176" fontId="7" fillId="2" borderId="28" xfId="1" applyNumberFormat="1" applyFont="1" applyFill="1" applyBorder="1" applyAlignment="1">
      <alignment vertical="center" shrinkToFit="1"/>
    </xf>
    <xf numFmtId="176" fontId="7" fillId="2" borderId="46" xfId="1" applyNumberFormat="1" applyFont="1" applyFill="1" applyBorder="1" applyAlignment="1">
      <alignment vertical="center" shrinkToFit="1"/>
    </xf>
    <xf numFmtId="176" fontId="7" fillId="0" borderId="25" xfId="1" applyNumberFormat="1" applyFont="1" applyFill="1" applyBorder="1" applyAlignment="1">
      <alignment vertical="center" shrinkToFit="1"/>
    </xf>
    <xf numFmtId="176" fontId="7" fillId="2" borderId="12" xfId="0" applyNumberFormat="1" applyFont="1" applyFill="1" applyBorder="1" applyAlignment="1">
      <alignment vertical="center" shrinkToFit="1"/>
    </xf>
    <xf numFmtId="177" fontId="7" fillId="2" borderId="14" xfId="1" applyNumberFormat="1" applyFont="1" applyFill="1" applyBorder="1" applyAlignment="1">
      <alignment vertical="center" shrinkToFit="1"/>
    </xf>
    <xf numFmtId="176" fontId="7" fillId="2" borderId="15" xfId="1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 applyAlignment="1">
      <alignment vertical="center" shrinkToFit="1"/>
    </xf>
    <xf numFmtId="176" fontId="7" fillId="0" borderId="18" xfId="1" applyNumberFormat="1" applyFont="1" applyFill="1" applyBorder="1" applyAlignment="1">
      <alignment vertical="center" shrinkToFit="1"/>
    </xf>
    <xf numFmtId="176" fontId="7" fillId="0" borderId="15" xfId="1" applyNumberFormat="1" applyFont="1" applyFill="1" applyBorder="1" applyAlignment="1">
      <alignment vertical="center" shrinkToFit="1"/>
    </xf>
    <xf numFmtId="176" fontId="7" fillId="2" borderId="18" xfId="1" applyNumberFormat="1" applyFont="1" applyFill="1" applyBorder="1" applyAlignment="1">
      <alignment vertical="center" shrinkToFit="1"/>
    </xf>
    <xf numFmtId="176" fontId="7" fillId="2" borderId="17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176" fontId="7" fillId="0" borderId="21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vertical="center" shrinkToFit="1"/>
    </xf>
    <xf numFmtId="176" fontId="7" fillId="2" borderId="25" xfId="1" applyNumberFormat="1" applyFont="1" applyFill="1" applyBorder="1" applyAlignment="1">
      <alignment vertical="center" shrinkToFit="1"/>
    </xf>
    <xf numFmtId="177" fontId="7" fillId="2" borderId="26" xfId="1" applyNumberFormat="1" applyFont="1" applyFill="1" applyBorder="1" applyAlignment="1">
      <alignment vertical="center" shrinkToFit="1"/>
    </xf>
    <xf numFmtId="176" fontId="7" fillId="2" borderId="21" xfId="1" applyNumberFormat="1" applyFont="1" applyFill="1" applyBorder="1" applyAlignment="1">
      <alignment vertical="center" shrinkToFit="1"/>
    </xf>
    <xf numFmtId="176" fontId="7" fillId="2" borderId="28" xfId="0" applyNumberFormat="1" applyFont="1" applyFill="1" applyBorder="1" applyAlignment="1">
      <alignment vertical="center" shrinkToFit="1"/>
    </xf>
    <xf numFmtId="177" fontId="7" fillId="2" borderId="29" xfId="1" applyNumberFormat="1" applyFont="1" applyFill="1" applyBorder="1" applyAlignment="1">
      <alignment vertical="center" shrinkToFit="1"/>
    </xf>
    <xf numFmtId="176" fontId="7" fillId="2" borderId="47" xfId="1" applyNumberFormat="1" applyFont="1" applyFill="1" applyBorder="1" applyAlignment="1">
      <alignment vertical="center" shrinkToFit="1"/>
    </xf>
    <xf numFmtId="176" fontId="9" fillId="0" borderId="17" xfId="0" applyNumberFormat="1" applyFont="1" applyFill="1" applyBorder="1" applyAlignment="1">
      <alignment vertical="center" shrinkToFit="1"/>
    </xf>
    <xf numFmtId="176" fontId="7" fillId="2" borderId="23" xfId="0" applyNumberFormat="1" applyFont="1" applyFill="1" applyBorder="1" applyAlignment="1">
      <alignment vertical="center" shrinkToFit="1"/>
    </xf>
    <xf numFmtId="177" fontId="7" fillId="2" borderId="10" xfId="1" applyNumberFormat="1" applyFont="1" applyFill="1" applyBorder="1" applyAlignment="1">
      <alignment vertical="center" shrinkToFit="1"/>
    </xf>
    <xf numFmtId="176" fontId="7" fillId="2" borderId="27" xfId="1" applyNumberFormat="1" applyFont="1" applyFill="1" applyBorder="1" applyAlignment="1">
      <alignment vertical="center" shrinkToFit="1"/>
    </xf>
    <xf numFmtId="176" fontId="7" fillId="2" borderId="25" xfId="0" applyNumberFormat="1" applyFont="1" applyFill="1" applyBorder="1" applyAlignment="1">
      <alignment vertical="center" shrinkToFit="1"/>
    </xf>
    <xf numFmtId="176" fontId="7" fillId="2" borderId="30" xfId="1" applyNumberFormat="1" applyFont="1" applyFill="1" applyBorder="1" applyAlignment="1">
      <alignment vertical="center" shrinkToFit="1"/>
    </xf>
    <xf numFmtId="176" fontId="7" fillId="2" borderId="102" xfId="1" applyNumberFormat="1" applyFont="1" applyFill="1" applyBorder="1" applyAlignment="1">
      <alignment vertical="center" shrinkToFit="1"/>
    </xf>
    <xf numFmtId="176" fontId="7" fillId="0" borderId="23" xfId="0" applyNumberFormat="1" applyFont="1" applyFill="1" applyBorder="1" applyAlignment="1">
      <alignment vertical="center" shrinkToFit="1"/>
    </xf>
    <xf numFmtId="176" fontId="7" fillId="0" borderId="27" xfId="1" applyNumberFormat="1" applyFont="1" applyFill="1" applyBorder="1" applyAlignment="1">
      <alignment vertical="center" shrinkToFit="1"/>
    </xf>
    <xf numFmtId="178" fontId="8" fillId="2" borderId="79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0" fontId="7" fillId="0" borderId="25" xfId="0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vertical="center"/>
    </xf>
    <xf numFmtId="178" fontId="8" fillId="2" borderId="57" xfId="0" applyNumberFormat="1" applyFont="1" applyFill="1" applyBorder="1" applyAlignment="1">
      <alignment vertical="center"/>
    </xf>
    <xf numFmtId="49" fontId="14" fillId="0" borderId="0" xfId="0" applyNumberFormat="1" applyFont="1" applyFill="1" applyAlignment="1"/>
    <xf numFmtId="176" fontId="14" fillId="0" borderId="34" xfId="1" applyNumberFormat="1" applyFont="1" applyFill="1" applyBorder="1" applyAlignment="1"/>
    <xf numFmtId="176" fontId="14" fillId="0" borderId="70" xfId="1" applyNumberFormat="1" applyFont="1" applyFill="1" applyBorder="1" applyAlignment="1">
      <alignment vertical="center"/>
    </xf>
    <xf numFmtId="176" fontId="14" fillId="0" borderId="48" xfId="1" applyNumberFormat="1" applyFont="1" applyFill="1" applyBorder="1" applyAlignment="1">
      <alignment vertical="center"/>
    </xf>
    <xf numFmtId="178" fontId="8" fillId="2" borderId="57" xfId="0" applyNumberFormat="1" applyFont="1" applyFill="1" applyBorder="1" applyAlignment="1">
      <alignment horizontal="center" vertical="center"/>
    </xf>
    <xf numFmtId="177" fontId="8" fillId="2" borderId="28" xfId="0" applyNumberFormat="1" applyFont="1" applyFill="1" applyBorder="1" applyAlignment="1">
      <alignment vertical="center" shrinkToFit="1"/>
    </xf>
    <xf numFmtId="176" fontId="12" fillId="0" borderId="17" xfId="0" applyNumberFormat="1" applyFont="1" applyFill="1" applyBorder="1" applyAlignment="1">
      <alignment vertical="center"/>
    </xf>
    <xf numFmtId="179" fontId="8" fillId="0" borderId="59" xfId="0" applyNumberFormat="1" applyFont="1" applyFill="1" applyBorder="1" applyAlignment="1">
      <alignment vertical="center"/>
    </xf>
    <xf numFmtId="179" fontId="8" fillId="0" borderId="60" xfId="0" applyNumberFormat="1" applyFont="1" applyFill="1" applyBorder="1" applyAlignment="1">
      <alignment vertical="center"/>
    </xf>
    <xf numFmtId="177" fontId="8" fillId="2" borderId="61" xfId="0" applyNumberFormat="1" applyFont="1" applyFill="1" applyBorder="1" applyAlignment="1">
      <alignment vertical="center"/>
    </xf>
    <xf numFmtId="179" fontId="8" fillId="0" borderId="62" xfId="0" applyNumberFormat="1" applyFont="1" applyFill="1" applyBorder="1" applyAlignment="1">
      <alignment vertical="center"/>
    </xf>
    <xf numFmtId="176" fontId="8" fillId="0" borderId="59" xfId="0" applyNumberFormat="1" applyFont="1" applyFill="1" applyBorder="1" applyAlignment="1">
      <alignment vertical="center"/>
    </xf>
    <xf numFmtId="178" fontId="8" fillId="0" borderId="60" xfId="0" applyNumberFormat="1" applyFont="1" applyFill="1" applyBorder="1" applyAlignment="1">
      <alignment vertical="center"/>
    </xf>
    <xf numFmtId="178" fontId="8" fillId="0" borderId="59" xfId="0" applyNumberFormat="1" applyFont="1" applyFill="1" applyBorder="1" applyAlignment="1">
      <alignment vertical="center"/>
    </xf>
    <xf numFmtId="176" fontId="12" fillId="0" borderId="70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textRotation="255"/>
    </xf>
    <xf numFmtId="0" fontId="5" fillId="0" borderId="48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8" fillId="0" borderId="31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178" fontId="8" fillId="2" borderId="79" xfId="0" applyNumberFormat="1" applyFont="1" applyFill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8" fillId="0" borderId="63" xfId="0" applyFont="1" applyFill="1" applyBorder="1" applyAlignment="1">
      <alignment vertical="center" wrapText="1"/>
    </xf>
    <xf numFmtId="0" fontId="8" fillId="0" borderId="64" xfId="0" applyFont="1" applyFill="1" applyBorder="1" applyAlignment="1">
      <alignment vertical="center" wrapText="1"/>
    </xf>
    <xf numFmtId="0" fontId="8" fillId="0" borderId="67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178" fontId="8" fillId="2" borderId="79" xfId="0" applyNumberFormat="1" applyFont="1" applyFill="1" applyBorder="1" applyAlignment="1">
      <alignment horizontal="right" vertical="center"/>
    </xf>
    <xf numFmtId="0" fontId="5" fillId="2" borderId="54" xfId="0" applyFont="1" applyFill="1" applyBorder="1" applyAlignment="1">
      <alignment horizontal="right" vertical="center"/>
    </xf>
    <xf numFmtId="0" fontId="8" fillId="0" borderId="87" xfId="0" applyFont="1" applyFill="1" applyBorder="1" applyAlignment="1">
      <alignment vertical="center" wrapText="1"/>
    </xf>
    <xf numFmtId="0" fontId="8" fillId="0" borderId="88" xfId="0" applyFont="1" applyFill="1" applyBorder="1" applyAlignment="1">
      <alignment vertical="center" wrapText="1"/>
    </xf>
    <xf numFmtId="0" fontId="8" fillId="0" borderId="89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4" xfId="0" applyFont="1" applyFill="1" applyBorder="1" applyAlignment="1">
      <alignment vertical="center"/>
    </xf>
    <xf numFmtId="178" fontId="8" fillId="2" borderId="54" xfId="0" applyNumberFormat="1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1"/>
  <sheetViews>
    <sheetView showZeros="0" view="pageBreakPreview" zoomScale="80" zoomScaleNormal="100" zoomScaleSheetLayoutView="80" workbookViewId="0">
      <pane xSplit="1" topLeftCell="B1" activePane="topRight" state="frozen"/>
      <selection pane="topRight" activeCell="E11" sqref="E11"/>
    </sheetView>
  </sheetViews>
  <sheetFormatPr defaultColWidth="8.125" defaultRowHeight="13.5"/>
  <cols>
    <col min="1" max="1" width="21.75" style="3" customWidth="1"/>
    <col min="2" max="7" width="10.5" style="3" customWidth="1"/>
    <col min="8" max="8" width="6.875" style="3" customWidth="1"/>
    <col min="9" max="14" width="10.5" style="3" customWidth="1"/>
    <col min="15" max="15" width="6.875" style="3" customWidth="1"/>
    <col min="16" max="21" width="10.5" style="3" customWidth="1"/>
    <col min="22" max="22" width="6.875" style="3" customWidth="1"/>
    <col min="23" max="28" width="10.5" style="3" customWidth="1"/>
    <col min="29" max="29" width="6.875" style="3" customWidth="1"/>
    <col min="30" max="35" width="10.5" style="3" customWidth="1"/>
    <col min="36" max="36" width="6.875" style="3" customWidth="1"/>
    <col min="37" max="42" width="10.5" style="3" customWidth="1"/>
    <col min="43" max="43" width="6.875" style="3" customWidth="1"/>
    <col min="44" max="49" width="10.5" style="3" customWidth="1"/>
    <col min="50" max="50" width="6.875" style="3" customWidth="1"/>
    <col min="51" max="56" width="10.5" style="3" customWidth="1"/>
    <col min="57" max="57" width="6.875" style="3" customWidth="1"/>
    <col min="58" max="241" width="8.125" style="3"/>
    <col min="242" max="242" width="21.75" style="3" customWidth="1"/>
    <col min="243" max="248" width="10.5" style="3" customWidth="1"/>
    <col min="249" max="249" width="6.875" style="3" customWidth="1"/>
    <col min="250" max="255" width="10.5" style="3" customWidth="1"/>
    <col min="256" max="256" width="6.875" style="3" customWidth="1"/>
    <col min="257" max="262" width="10.5" style="3" customWidth="1"/>
    <col min="263" max="263" width="6.875" style="3" customWidth="1"/>
    <col min="264" max="269" width="10.5" style="3" customWidth="1"/>
    <col min="270" max="270" width="6.875" style="3" customWidth="1"/>
    <col min="271" max="276" width="10.5" style="3" customWidth="1"/>
    <col min="277" max="277" width="6.875" style="3" customWidth="1"/>
    <col min="278" max="283" width="10.5" style="3" customWidth="1"/>
    <col min="284" max="284" width="6.875" style="3" customWidth="1"/>
    <col min="285" max="290" width="10.5" style="3" customWidth="1"/>
    <col min="291" max="291" width="6.875" style="3" customWidth="1"/>
    <col min="292" max="297" width="10.5" style="3" customWidth="1"/>
    <col min="298" max="298" width="6.875" style="3" customWidth="1"/>
    <col min="299" max="299" width="10.5" style="3" customWidth="1"/>
    <col min="300" max="300" width="10.875" style="3" customWidth="1"/>
    <col min="301" max="301" width="12.5" style="3" customWidth="1"/>
    <col min="302" max="302" width="10.5" style="3" customWidth="1"/>
    <col min="303" max="303" width="8.125" style="3" customWidth="1"/>
    <col min="304" max="304" width="9.5" style="3" customWidth="1"/>
    <col min="305" max="305" width="8.125" style="3" customWidth="1"/>
    <col min="306" max="306" width="8.625" style="3" customWidth="1"/>
    <col min="307" max="307" width="8.125" style="3" customWidth="1"/>
    <col min="308" max="308" width="12.125" style="3" customWidth="1"/>
    <col min="309" max="309" width="8.125" style="3" customWidth="1"/>
    <col min="310" max="497" width="8.125" style="3"/>
    <col min="498" max="498" width="21.75" style="3" customWidth="1"/>
    <col min="499" max="504" width="10.5" style="3" customWidth="1"/>
    <col min="505" max="505" width="6.875" style="3" customWidth="1"/>
    <col min="506" max="511" width="10.5" style="3" customWidth="1"/>
    <col min="512" max="512" width="6.875" style="3" customWidth="1"/>
    <col min="513" max="518" width="10.5" style="3" customWidth="1"/>
    <col min="519" max="519" width="6.875" style="3" customWidth="1"/>
    <col min="520" max="525" width="10.5" style="3" customWidth="1"/>
    <col min="526" max="526" width="6.875" style="3" customWidth="1"/>
    <col min="527" max="532" width="10.5" style="3" customWidth="1"/>
    <col min="533" max="533" width="6.875" style="3" customWidth="1"/>
    <col min="534" max="539" width="10.5" style="3" customWidth="1"/>
    <col min="540" max="540" width="6.875" style="3" customWidth="1"/>
    <col min="541" max="546" width="10.5" style="3" customWidth="1"/>
    <col min="547" max="547" width="6.875" style="3" customWidth="1"/>
    <col min="548" max="553" width="10.5" style="3" customWidth="1"/>
    <col min="554" max="554" width="6.875" style="3" customWidth="1"/>
    <col min="555" max="555" width="10.5" style="3" customWidth="1"/>
    <col min="556" max="556" width="10.875" style="3" customWidth="1"/>
    <col min="557" max="557" width="12.5" style="3" customWidth="1"/>
    <col min="558" max="558" width="10.5" style="3" customWidth="1"/>
    <col min="559" max="559" width="8.125" style="3" customWidth="1"/>
    <col min="560" max="560" width="9.5" style="3" customWidth="1"/>
    <col min="561" max="561" width="8.125" style="3" customWidth="1"/>
    <col min="562" max="562" width="8.625" style="3" customWidth="1"/>
    <col min="563" max="563" width="8.125" style="3" customWidth="1"/>
    <col min="564" max="564" width="12.125" style="3" customWidth="1"/>
    <col min="565" max="565" width="8.125" style="3" customWidth="1"/>
    <col min="566" max="753" width="8.125" style="3"/>
    <col min="754" max="754" width="21.75" style="3" customWidth="1"/>
    <col min="755" max="760" width="10.5" style="3" customWidth="1"/>
    <col min="761" max="761" width="6.875" style="3" customWidth="1"/>
    <col min="762" max="767" width="10.5" style="3" customWidth="1"/>
    <col min="768" max="768" width="6.875" style="3" customWidth="1"/>
    <col min="769" max="774" width="10.5" style="3" customWidth="1"/>
    <col min="775" max="775" width="6.875" style="3" customWidth="1"/>
    <col min="776" max="781" width="10.5" style="3" customWidth="1"/>
    <col min="782" max="782" width="6.875" style="3" customWidth="1"/>
    <col min="783" max="788" width="10.5" style="3" customWidth="1"/>
    <col min="789" max="789" width="6.875" style="3" customWidth="1"/>
    <col min="790" max="795" width="10.5" style="3" customWidth="1"/>
    <col min="796" max="796" width="6.875" style="3" customWidth="1"/>
    <col min="797" max="802" width="10.5" style="3" customWidth="1"/>
    <col min="803" max="803" width="6.875" style="3" customWidth="1"/>
    <col min="804" max="809" width="10.5" style="3" customWidth="1"/>
    <col min="810" max="810" width="6.875" style="3" customWidth="1"/>
    <col min="811" max="811" width="10.5" style="3" customWidth="1"/>
    <col min="812" max="812" width="10.875" style="3" customWidth="1"/>
    <col min="813" max="813" width="12.5" style="3" customWidth="1"/>
    <col min="814" max="814" width="10.5" style="3" customWidth="1"/>
    <col min="815" max="815" width="8.125" style="3" customWidth="1"/>
    <col min="816" max="816" width="9.5" style="3" customWidth="1"/>
    <col min="817" max="817" width="8.125" style="3" customWidth="1"/>
    <col min="818" max="818" width="8.625" style="3" customWidth="1"/>
    <col min="819" max="819" width="8.125" style="3" customWidth="1"/>
    <col min="820" max="820" width="12.125" style="3" customWidth="1"/>
    <col min="821" max="821" width="8.125" style="3" customWidth="1"/>
    <col min="822" max="1009" width="8.125" style="3"/>
    <col min="1010" max="1010" width="21.75" style="3" customWidth="1"/>
    <col min="1011" max="1016" width="10.5" style="3" customWidth="1"/>
    <col min="1017" max="1017" width="6.875" style="3" customWidth="1"/>
    <col min="1018" max="1023" width="10.5" style="3" customWidth="1"/>
    <col min="1024" max="1024" width="6.875" style="3" customWidth="1"/>
    <col min="1025" max="1030" width="10.5" style="3" customWidth="1"/>
    <col min="1031" max="1031" width="6.875" style="3" customWidth="1"/>
    <col min="1032" max="1037" width="10.5" style="3" customWidth="1"/>
    <col min="1038" max="1038" width="6.875" style="3" customWidth="1"/>
    <col min="1039" max="1044" width="10.5" style="3" customWidth="1"/>
    <col min="1045" max="1045" width="6.875" style="3" customWidth="1"/>
    <col min="1046" max="1051" width="10.5" style="3" customWidth="1"/>
    <col min="1052" max="1052" width="6.875" style="3" customWidth="1"/>
    <col min="1053" max="1058" width="10.5" style="3" customWidth="1"/>
    <col min="1059" max="1059" width="6.875" style="3" customWidth="1"/>
    <col min="1060" max="1065" width="10.5" style="3" customWidth="1"/>
    <col min="1066" max="1066" width="6.875" style="3" customWidth="1"/>
    <col min="1067" max="1067" width="10.5" style="3" customWidth="1"/>
    <col min="1068" max="1068" width="10.875" style="3" customWidth="1"/>
    <col min="1069" max="1069" width="12.5" style="3" customWidth="1"/>
    <col min="1070" max="1070" width="10.5" style="3" customWidth="1"/>
    <col min="1071" max="1071" width="8.125" style="3" customWidth="1"/>
    <col min="1072" max="1072" width="9.5" style="3" customWidth="1"/>
    <col min="1073" max="1073" width="8.125" style="3" customWidth="1"/>
    <col min="1074" max="1074" width="8.625" style="3" customWidth="1"/>
    <col min="1075" max="1075" width="8.125" style="3" customWidth="1"/>
    <col min="1076" max="1076" width="12.125" style="3" customWidth="1"/>
    <col min="1077" max="1077" width="8.125" style="3" customWidth="1"/>
    <col min="1078" max="1265" width="8.125" style="3"/>
    <col min="1266" max="1266" width="21.75" style="3" customWidth="1"/>
    <col min="1267" max="1272" width="10.5" style="3" customWidth="1"/>
    <col min="1273" max="1273" width="6.875" style="3" customWidth="1"/>
    <col min="1274" max="1279" width="10.5" style="3" customWidth="1"/>
    <col min="1280" max="1280" width="6.875" style="3" customWidth="1"/>
    <col min="1281" max="1286" width="10.5" style="3" customWidth="1"/>
    <col min="1287" max="1287" width="6.875" style="3" customWidth="1"/>
    <col min="1288" max="1293" width="10.5" style="3" customWidth="1"/>
    <col min="1294" max="1294" width="6.875" style="3" customWidth="1"/>
    <col min="1295" max="1300" width="10.5" style="3" customWidth="1"/>
    <col min="1301" max="1301" width="6.875" style="3" customWidth="1"/>
    <col min="1302" max="1307" width="10.5" style="3" customWidth="1"/>
    <col min="1308" max="1308" width="6.875" style="3" customWidth="1"/>
    <col min="1309" max="1314" width="10.5" style="3" customWidth="1"/>
    <col min="1315" max="1315" width="6.875" style="3" customWidth="1"/>
    <col min="1316" max="1321" width="10.5" style="3" customWidth="1"/>
    <col min="1322" max="1322" width="6.875" style="3" customWidth="1"/>
    <col min="1323" max="1323" width="10.5" style="3" customWidth="1"/>
    <col min="1324" max="1324" width="10.875" style="3" customWidth="1"/>
    <col min="1325" max="1325" width="12.5" style="3" customWidth="1"/>
    <col min="1326" max="1326" width="10.5" style="3" customWidth="1"/>
    <col min="1327" max="1327" width="8.125" style="3" customWidth="1"/>
    <col min="1328" max="1328" width="9.5" style="3" customWidth="1"/>
    <col min="1329" max="1329" width="8.125" style="3" customWidth="1"/>
    <col min="1330" max="1330" width="8.625" style="3" customWidth="1"/>
    <col min="1331" max="1331" width="8.125" style="3" customWidth="1"/>
    <col min="1332" max="1332" width="12.125" style="3" customWidth="1"/>
    <col min="1333" max="1333" width="8.125" style="3" customWidth="1"/>
    <col min="1334" max="1521" width="8.125" style="3"/>
    <col min="1522" max="1522" width="21.75" style="3" customWidth="1"/>
    <col min="1523" max="1528" width="10.5" style="3" customWidth="1"/>
    <col min="1529" max="1529" width="6.875" style="3" customWidth="1"/>
    <col min="1530" max="1535" width="10.5" style="3" customWidth="1"/>
    <col min="1536" max="1536" width="6.875" style="3" customWidth="1"/>
    <col min="1537" max="1542" width="10.5" style="3" customWidth="1"/>
    <col min="1543" max="1543" width="6.875" style="3" customWidth="1"/>
    <col min="1544" max="1549" width="10.5" style="3" customWidth="1"/>
    <col min="1550" max="1550" width="6.875" style="3" customWidth="1"/>
    <col min="1551" max="1556" width="10.5" style="3" customWidth="1"/>
    <col min="1557" max="1557" width="6.875" style="3" customWidth="1"/>
    <col min="1558" max="1563" width="10.5" style="3" customWidth="1"/>
    <col min="1564" max="1564" width="6.875" style="3" customWidth="1"/>
    <col min="1565" max="1570" width="10.5" style="3" customWidth="1"/>
    <col min="1571" max="1571" width="6.875" style="3" customWidth="1"/>
    <col min="1572" max="1577" width="10.5" style="3" customWidth="1"/>
    <col min="1578" max="1578" width="6.875" style="3" customWidth="1"/>
    <col min="1579" max="1579" width="10.5" style="3" customWidth="1"/>
    <col min="1580" max="1580" width="10.875" style="3" customWidth="1"/>
    <col min="1581" max="1581" width="12.5" style="3" customWidth="1"/>
    <col min="1582" max="1582" width="10.5" style="3" customWidth="1"/>
    <col min="1583" max="1583" width="8.125" style="3" customWidth="1"/>
    <col min="1584" max="1584" width="9.5" style="3" customWidth="1"/>
    <col min="1585" max="1585" width="8.125" style="3" customWidth="1"/>
    <col min="1586" max="1586" width="8.625" style="3" customWidth="1"/>
    <col min="1587" max="1587" width="8.125" style="3" customWidth="1"/>
    <col min="1588" max="1588" width="12.125" style="3" customWidth="1"/>
    <col min="1589" max="1589" width="8.125" style="3" customWidth="1"/>
    <col min="1590" max="1777" width="8.125" style="3"/>
    <col min="1778" max="1778" width="21.75" style="3" customWidth="1"/>
    <col min="1779" max="1784" width="10.5" style="3" customWidth="1"/>
    <col min="1785" max="1785" width="6.875" style="3" customWidth="1"/>
    <col min="1786" max="1791" width="10.5" style="3" customWidth="1"/>
    <col min="1792" max="1792" width="6.875" style="3" customWidth="1"/>
    <col min="1793" max="1798" width="10.5" style="3" customWidth="1"/>
    <col min="1799" max="1799" width="6.875" style="3" customWidth="1"/>
    <col min="1800" max="1805" width="10.5" style="3" customWidth="1"/>
    <col min="1806" max="1806" width="6.875" style="3" customWidth="1"/>
    <col min="1807" max="1812" width="10.5" style="3" customWidth="1"/>
    <col min="1813" max="1813" width="6.875" style="3" customWidth="1"/>
    <col min="1814" max="1819" width="10.5" style="3" customWidth="1"/>
    <col min="1820" max="1820" width="6.875" style="3" customWidth="1"/>
    <col min="1821" max="1826" width="10.5" style="3" customWidth="1"/>
    <col min="1827" max="1827" width="6.875" style="3" customWidth="1"/>
    <col min="1828" max="1833" width="10.5" style="3" customWidth="1"/>
    <col min="1834" max="1834" width="6.875" style="3" customWidth="1"/>
    <col min="1835" max="1835" width="10.5" style="3" customWidth="1"/>
    <col min="1836" max="1836" width="10.875" style="3" customWidth="1"/>
    <col min="1837" max="1837" width="12.5" style="3" customWidth="1"/>
    <col min="1838" max="1838" width="10.5" style="3" customWidth="1"/>
    <col min="1839" max="1839" width="8.125" style="3" customWidth="1"/>
    <col min="1840" max="1840" width="9.5" style="3" customWidth="1"/>
    <col min="1841" max="1841" width="8.125" style="3" customWidth="1"/>
    <col min="1842" max="1842" width="8.625" style="3" customWidth="1"/>
    <col min="1843" max="1843" width="8.125" style="3" customWidth="1"/>
    <col min="1844" max="1844" width="12.125" style="3" customWidth="1"/>
    <col min="1845" max="1845" width="8.125" style="3" customWidth="1"/>
    <col min="1846" max="2033" width="8.125" style="3"/>
    <col min="2034" max="2034" width="21.75" style="3" customWidth="1"/>
    <col min="2035" max="2040" width="10.5" style="3" customWidth="1"/>
    <col min="2041" max="2041" width="6.875" style="3" customWidth="1"/>
    <col min="2042" max="2047" width="10.5" style="3" customWidth="1"/>
    <col min="2048" max="2048" width="6.875" style="3" customWidth="1"/>
    <col min="2049" max="2054" width="10.5" style="3" customWidth="1"/>
    <col min="2055" max="2055" width="6.875" style="3" customWidth="1"/>
    <col min="2056" max="2061" width="10.5" style="3" customWidth="1"/>
    <col min="2062" max="2062" width="6.875" style="3" customWidth="1"/>
    <col min="2063" max="2068" width="10.5" style="3" customWidth="1"/>
    <col min="2069" max="2069" width="6.875" style="3" customWidth="1"/>
    <col min="2070" max="2075" width="10.5" style="3" customWidth="1"/>
    <col min="2076" max="2076" width="6.875" style="3" customWidth="1"/>
    <col min="2077" max="2082" width="10.5" style="3" customWidth="1"/>
    <col min="2083" max="2083" width="6.875" style="3" customWidth="1"/>
    <col min="2084" max="2089" width="10.5" style="3" customWidth="1"/>
    <col min="2090" max="2090" width="6.875" style="3" customWidth="1"/>
    <col min="2091" max="2091" width="10.5" style="3" customWidth="1"/>
    <col min="2092" max="2092" width="10.875" style="3" customWidth="1"/>
    <col min="2093" max="2093" width="12.5" style="3" customWidth="1"/>
    <col min="2094" max="2094" width="10.5" style="3" customWidth="1"/>
    <col min="2095" max="2095" width="8.125" style="3" customWidth="1"/>
    <col min="2096" max="2096" width="9.5" style="3" customWidth="1"/>
    <col min="2097" max="2097" width="8.125" style="3" customWidth="1"/>
    <col min="2098" max="2098" width="8.625" style="3" customWidth="1"/>
    <col min="2099" max="2099" width="8.125" style="3" customWidth="1"/>
    <col min="2100" max="2100" width="12.125" style="3" customWidth="1"/>
    <col min="2101" max="2101" width="8.125" style="3" customWidth="1"/>
    <col min="2102" max="2289" width="8.125" style="3"/>
    <col min="2290" max="2290" width="21.75" style="3" customWidth="1"/>
    <col min="2291" max="2296" width="10.5" style="3" customWidth="1"/>
    <col min="2297" max="2297" width="6.875" style="3" customWidth="1"/>
    <col min="2298" max="2303" width="10.5" style="3" customWidth="1"/>
    <col min="2304" max="2304" width="6.875" style="3" customWidth="1"/>
    <col min="2305" max="2310" width="10.5" style="3" customWidth="1"/>
    <col min="2311" max="2311" width="6.875" style="3" customWidth="1"/>
    <col min="2312" max="2317" width="10.5" style="3" customWidth="1"/>
    <col min="2318" max="2318" width="6.875" style="3" customWidth="1"/>
    <col min="2319" max="2324" width="10.5" style="3" customWidth="1"/>
    <col min="2325" max="2325" width="6.875" style="3" customWidth="1"/>
    <col min="2326" max="2331" width="10.5" style="3" customWidth="1"/>
    <col min="2332" max="2332" width="6.875" style="3" customWidth="1"/>
    <col min="2333" max="2338" width="10.5" style="3" customWidth="1"/>
    <col min="2339" max="2339" width="6.875" style="3" customWidth="1"/>
    <col min="2340" max="2345" width="10.5" style="3" customWidth="1"/>
    <col min="2346" max="2346" width="6.875" style="3" customWidth="1"/>
    <col min="2347" max="2347" width="10.5" style="3" customWidth="1"/>
    <col min="2348" max="2348" width="10.875" style="3" customWidth="1"/>
    <col min="2349" max="2349" width="12.5" style="3" customWidth="1"/>
    <col min="2350" max="2350" width="10.5" style="3" customWidth="1"/>
    <col min="2351" max="2351" width="8.125" style="3" customWidth="1"/>
    <col min="2352" max="2352" width="9.5" style="3" customWidth="1"/>
    <col min="2353" max="2353" width="8.125" style="3" customWidth="1"/>
    <col min="2354" max="2354" width="8.625" style="3" customWidth="1"/>
    <col min="2355" max="2355" width="8.125" style="3" customWidth="1"/>
    <col min="2356" max="2356" width="12.125" style="3" customWidth="1"/>
    <col min="2357" max="2357" width="8.125" style="3" customWidth="1"/>
    <col min="2358" max="2545" width="8.125" style="3"/>
    <col min="2546" max="2546" width="21.75" style="3" customWidth="1"/>
    <col min="2547" max="2552" width="10.5" style="3" customWidth="1"/>
    <col min="2553" max="2553" width="6.875" style="3" customWidth="1"/>
    <col min="2554" max="2559" width="10.5" style="3" customWidth="1"/>
    <col min="2560" max="2560" width="6.875" style="3" customWidth="1"/>
    <col min="2561" max="2566" width="10.5" style="3" customWidth="1"/>
    <col min="2567" max="2567" width="6.875" style="3" customWidth="1"/>
    <col min="2568" max="2573" width="10.5" style="3" customWidth="1"/>
    <col min="2574" max="2574" width="6.875" style="3" customWidth="1"/>
    <col min="2575" max="2580" width="10.5" style="3" customWidth="1"/>
    <col min="2581" max="2581" width="6.875" style="3" customWidth="1"/>
    <col min="2582" max="2587" width="10.5" style="3" customWidth="1"/>
    <col min="2588" max="2588" width="6.875" style="3" customWidth="1"/>
    <col min="2589" max="2594" width="10.5" style="3" customWidth="1"/>
    <col min="2595" max="2595" width="6.875" style="3" customWidth="1"/>
    <col min="2596" max="2601" width="10.5" style="3" customWidth="1"/>
    <col min="2602" max="2602" width="6.875" style="3" customWidth="1"/>
    <col min="2603" max="2603" width="10.5" style="3" customWidth="1"/>
    <col min="2604" max="2604" width="10.875" style="3" customWidth="1"/>
    <col min="2605" max="2605" width="12.5" style="3" customWidth="1"/>
    <col min="2606" max="2606" width="10.5" style="3" customWidth="1"/>
    <col min="2607" max="2607" width="8.125" style="3" customWidth="1"/>
    <col min="2608" max="2608" width="9.5" style="3" customWidth="1"/>
    <col min="2609" max="2609" width="8.125" style="3" customWidth="1"/>
    <col min="2610" max="2610" width="8.625" style="3" customWidth="1"/>
    <col min="2611" max="2611" width="8.125" style="3" customWidth="1"/>
    <col min="2612" max="2612" width="12.125" style="3" customWidth="1"/>
    <col min="2613" max="2613" width="8.125" style="3" customWidth="1"/>
    <col min="2614" max="2801" width="8.125" style="3"/>
    <col min="2802" max="2802" width="21.75" style="3" customWidth="1"/>
    <col min="2803" max="2808" width="10.5" style="3" customWidth="1"/>
    <col min="2809" max="2809" width="6.875" style="3" customWidth="1"/>
    <col min="2810" max="2815" width="10.5" style="3" customWidth="1"/>
    <col min="2816" max="2816" width="6.875" style="3" customWidth="1"/>
    <col min="2817" max="2822" width="10.5" style="3" customWidth="1"/>
    <col min="2823" max="2823" width="6.875" style="3" customWidth="1"/>
    <col min="2824" max="2829" width="10.5" style="3" customWidth="1"/>
    <col min="2830" max="2830" width="6.875" style="3" customWidth="1"/>
    <col min="2831" max="2836" width="10.5" style="3" customWidth="1"/>
    <col min="2837" max="2837" width="6.875" style="3" customWidth="1"/>
    <col min="2838" max="2843" width="10.5" style="3" customWidth="1"/>
    <col min="2844" max="2844" width="6.875" style="3" customWidth="1"/>
    <col min="2845" max="2850" width="10.5" style="3" customWidth="1"/>
    <col min="2851" max="2851" width="6.875" style="3" customWidth="1"/>
    <col min="2852" max="2857" width="10.5" style="3" customWidth="1"/>
    <col min="2858" max="2858" width="6.875" style="3" customWidth="1"/>
    <col min="2859" max="2859" width="10.5" style="3" customWidth="1"/>
    <col min="2860" max="2860" width="10.875" style="3" customWidth="1"/>
    <col min="2861" max="2861" width="12.5" style="3" customWidth="1"/>
    <col min="2862" max="2862" width="10.5" style="3" customWidth="1"/>
    <col min="2863" max="2863" width="8.125" style="3" customWidth="1"/>
    <col min="2864" max="2864" width="9.5" style="3" customWidth="1"/>
    <col min="2865" max="2865" width="8.125" style="3" customWidth="1"/>
    <col min="2866" max="2866" width="8.625" style="3" customWidth="1"/>
    <col min="2867" max="2867" width="8.125" style="3" customWidth="1"/>
    <col min="2868" max="2868" width="12.125" style="3" customWidth="1"/>
    <col min="2869" max="2869" width="8.125" style="3" customWidth="1"/>
    <col min="2870" max="3057" width="8.125" style="3"/>
    <col min="3058" max="3058" width="21.75" style="3" customWidth="1"/>
    <col min="3059" max="3064" width="10.5" style="3" customWidth="1"/>
    <col min="3065" max="3065" width="6.875" style="3" customWidth="1"/>
    <col min="3066" max="3071" width="10.5" style="3" customWidth="1"/>
    <col min="3072" max="3072" width="6.875" style="3" customWidth="1"/>
    <col min="3073" max="3078" width="10.5" style="3" customWidth="1"/>
    <col min="3079" max="3079" width="6.875" style="3" customWidth="1"/>
    <col min="3080" max="3085" width="10.5" style="3" customWidth="1"/>
    <col min="3086" max="3086" width="6.875" style="3" customWidth="1"/>
    <col min="3087" max="3092" width="10.5" style="3" customWidth="1"/>
    <col min="3093" max="3093" width="6.875" style="3" customWidth="1"/>
    <col min="3094" max="3099" width="10.5" style="3" customWidth="1"/>
    <col min="3100" max="3100" width="6.875" style="3" customWidth="1"/>
    <col min="3101" max="3106" width="10.5" style="3" customWidth="1"/>
    <col min="3107" max="3107" width="6.875" style="3" customWidth="1"/>
    <col min="3108" max="3113" width="10.5" style="3" customWidth="1"/>
    <col min="3114" max="3114" width="6.875" style="3" customWidth="1"/>
    <col min="3115" max="3115" width="10.5" style="3" customWidth="1"/>
    <col min="3116" max="3116" width="10.875" style="3" customWidth="1"/>
    <col min="3117" max="3117" width="12.5" style="3" customWidth="1"/>
    <col min="3118" max="3118" width="10.5" style="3" customWidth="1"/>
    <col min="3119" max="3119" width="8.125" style="3" customWidth="1"/>
    <col min="3120" max="3120" width="9.5" style="3" customWidth="1"/>
    <col min="3121" max="3121" width="8.125" style="3" customWidth="1"/>
    <col min="3122" max="3122" width="8.625" style="3" customWidth="1"/>
    <col min="3123" max="3123" width="8.125" style="3" customWidth="1"/>
    <col min="3124" max="3124" width="12.125" style="3" customWidth="1"/>
    <col min="3125" max="3125" width="8.125" style="3" customWidth="1"/>
    <col min="3126" max="3313" width="8.125" style="3"/>
    <col min="3314" max="3314" width="21.75" style="3" customWidth="1"/>
    <col min="3315" max="3320" width="10.5" style="3" customWidth="1"/>
    <col min="3321" max="3321" width="6.875" style="3" customWidth="1"/>
    <col min="3322" max="3327" width="10.5" style="3" customWidth="1"/>
    <col min="3328" max="3328" width="6.875" style="3" customWidth="1"/>
    <col min="3329" max="3334" width="10.5" style="3" customWidth="1"/>
    <col min="3335" max="3335" width="6.875" style="3" customWidth="1"/>
    <col min="3336" max="3341" width="10.5" style="3" customWidth="1"/>
    <col min="3342" max="3342" width="6.875" style="3" customWidth="1"/>
    <col min="3343" max="3348" width="10.5" style="3" customWidth="1"/>
    <col min="3349" max="3349" width="6.875" style="3" customWidth="1"/>
    <col min="3350" max="3355" width="10.5" style="3" customWidth="1"/>
    <col min="3356" max="3356" width="6.875" style="3" customWidth="1"/>
    <col min="3357" max="3362" width="10.5" style="3" customWidth="1"/>
    <col min="3363" max="3363" width="6.875" style="3" customWidth="1"/>
    <col min="3364" max="3369" width="10.5" style="3" customWidth="1"/>
    <col min="3370" max="3370" width="6.875" style="3" customWidth="1"/>
    <col min="3371" max="3371" width="10.5" style="3" customWidth="1"/>
    <col min="3372" max="3372" width="10.875" style="3" customWidth="1"/>
    <col min="3373" max="3373" width="12.5" style="3" customWidth="1"/>
    <col min="3374" max="3374" width="10.5" style="3" customWidth="1"/>
    <col min="3375" max="3375" width="8.125" style="3" customWidth="1"/>
    <col min="3376" max="3376" width="9.5" style="3" customWidth="1"/>
    <col min="3377" max="3377" width="8.125" style="3" customWidth="1"/>
    <col min="3378" max="3378" width="8.625" style="3" customWidth="1"/>
    <col min="3379" max="3379" width="8.125" style="3" customWidth="1"/>
    <col min="3380" max="3380" width="12.125" style="3" customWidth="1"/>
    <col min="3381" max="3381" width="8.125" style="3" customWidth="1"/>
    <col min="3382" max="3569" width="8.125" style="3"/>
    <col min="3570" max="3570" width="21.75" style="3" customWidth="1"/>
    <col min="3571" max="3576" width="10.5" style="3" customWidth="1"/>
    <col min="3577" max="3577" width="6.875" style="3" customWidth="1"/>
    <col min="3578" max="3583" width="10.5" style="3" customWidth="1"/>
    <col min="3584" max="3584" width="6.875" style="3" customWidth="1"/>
    <col min="3585" max="3590" width="10.5" style="3" customWidth="1"/>
    <col min="3591" max="3591" width="6.875" style="3" customWidth="1"/>
    <col min="3592" max="3597" width="10.5" style="3" customWidth="1"/>
    <col min="3598" max="3598" width="6.875" style="3" customWidth="1"/>
    <col min="3599" max="3604" width="10.5" style="3" customWidth="1"/>
    <col min="3605" max="3605" width="6.875" style="3" customWidth="1"/>
    <col min="3606" max="3611" width="10.5" style="3" customWidth="1"/>
    <col min="3612" max="3612" width="6.875" style="3" customWidth="1"/>
    <col min="3613" max="3618" width="10.5" style="3" customWidth="1"/>
    <col min="3619" max="3619" width="6.875" style="3" customWidth="1"/>
    <col min="3620" max="3625" width="10.5" style="3" customWidth="1"/>
    <col min="3626" max="3626" width="6.875" style="3" customWidth="1"/>
    <col min="3627" max="3627" width="10.5" style="3" customWidth="1"/>
    <col min="3628" max="3628" width="10.875" style="3" customWidth="1"/>
    <col min="3629" max="3629" width="12.5" style="3" customWidth="1"/>
    <col min="3630" max="3630" width="10.5" style="3" customWidth="1"/>
    <col min="3631" max="3631" width="8.125" style="3" customWidth="1"/>
    <col min="3632" max="3632" width="9.5" style="3" customWidth="1"/>
    <col min="3633" max="3633" width="8.125" style="3" customWidth="1"/>
    <col min="3634" max="3634" width="8.625" style="3" customWidth="1"/>
    <col min="3635" max="3635" width="8.125" style="3" customWidth="1"/>
    <col min="3636" max="3636" width="12.125" style="3" customWidth="1"/>
    <col min="3637" max="3637" width="8.125" style="3" customWidth="1"/>
    <col min="3638" max="3825" width="8.125" style="3"/>
    <col min="3826" max="3826" width="21.75" style="3" customWidth="1"/>
    <col min="3827" max="3832" width="10.5" style="3" customWidth="1"/>
    <col min="3833" max="3833" width="6.875" style="3" customWidth="1"/>
    <col min="3834" max="3839" width="10.5" style="3" customWidth="1"/>
    <col min="3840" max="3840" width="6.875" style="3" customWidth="1"/>
    <col min="3841" max="3846" width="10.5" style="3" customWidth="1"/>
    <col min="3847" max="3847" width="6.875" style="3" customWidth="1"/>
    <col min="3848" max="3853" width="10.5" style="3" customWidth="1"/>
    <col min="3854" max="3854" width="6.875" style="3" customWidth="1"/>
    <col min="3855" max="3860" width="10.5" style="3" customWidth="1"/>
    <col min="3861" max="3861" width="6.875" style="3" customWidth="1"/>
    <col min="3862" max="3867" width="10.5" style="3" customWidth="1"/>
    <col min="3868" max="3868" width="6.875" style="3" customWidth="1"/>
    <col min="3869" max="3874" width="10.5" style="3" customWidth="1"/>
    <col min="3875" max="3875" width="6.875" style="3" customWidth="1"/>
    <col min="3876" max="3881" width="10.5" style="3" customWidth="1"/>
    <col min="3882" max="3882" width="6.875" style="3" customWidth="1"/>
    <col min="3883" max="3883" width="10.5" style="3" customWidth="1"/>
    <col min="3884" max="3884" width="10.875" style="3" customWidth="1"/>
    <col min="3885" max="3885" width="12.5" style="3" customWidth="1"/>
    <col min="3886" max="3886" width="10.5" style="3" customWidth="1"/>
    <col min="3887" max="3887" width="8.125" style="3" customWidth="1"/>
    <col min="3888" max="3888" width="9.5" style="3" customWidth="1"/>
    <col min="3889" max="3889" width="8.125" style="3" customWidth="1"/>
    <col min="3890" max="3890" width="8.625" style="3" customWidth="1"/>
    <col min="3891" max="3891" width="8.125" style="3" customWidth="1"/>
    <col min="3892" max="3892" width="12.125" style="3" customWidth="1"/>
    <col min="3893" max="3893" width="8.125" style="3" customWidth="1"/>
    <col min="3894" max="4081" width="8.125" style="3"/>
    <col min="4082" max="4082" width="21.75" style="3" customWidth="1"/>
    <col min="4083" max="4088" width="10.5" style="3" customWidth="1"/>
    <col min="4089" max="4089" width="6.875" style="3" customWidth="1"/>
    <col min="4090" max="4095" width="10.5" style="3" customWidth="1"/>
    <col min="4096" max="4096" width="6.875" style="3" customWidth="1"/>
    <col min="4097" max="4102" width="10.5" style="3" customWidth="1"/>
    <col min="4103" max="4103" width="6.875" style="3" customWidth="1"/>
    <col min="4104" max="4109" width="10.5" style="3" customWidth="1"/>
    <col min="4110" max="4110" width="6.875" style="3" customWidth="1"/>
    <col min="4111" max="4116" width="10.5" style="3" customWidth="1"/>
    <col min="4117" max="4117" width="6.875" style="3" customWidth="1"/>
    <col min="4118" max="4123" width="10.5" style="3" customWidth="1"/>
    <col min="4124" max="4124" width="6.875" style="3" customWidth="1"/>
    <col min="4125" max="4130" width="10.5" style="3" customWidth="1"/>
    <col min="4131" max="4131" width="6.875" style="3" customWidth="1"/>
    <col min="4132" max="4137" width="10.5" style="3" customWidth="1"/>
    <col min="4138" max="4138" width="6.875" style="3" customWidth="1"/>
    <col min="4139" max="4139" width="10.5" style="3" customWidth="1"/>
    <col min="4140" max="4140" width="10.875" style="3" customWidth="1"/>
    <col min="4141" max="4141" width="12.5" style="3" customWidth="1"/>
    <col min="4142" max="4142" width="10.5" style="3" customWidth="1"/>
    <col min="4143" max="4143" width="8.125" style="3" customWidth="1"/>
    <col min="4144" max="4144" width="9.5" style="3" customWidth="1"/>
    <col min="4145" max="4145" width="8.125" style="3" customWidth="1"/>
    <col min="4146" max="4146" width="8.625" style="3" customWidth="1"/>
    <col min="4147" max="4147" width="8.125" style="3" customWidth="1"/>
    <col min="4148" max="4148" width="12.125" style="3" customWidth="1"/>
    <col min="4149" max="4149" width="8.125" style="3" customWidth="1"/>
    <col min="4150" max="4337" width="8.125" style="3"/>
    <col min="4338" max="4338" width="21.75" style="3" customWidth="1"/>
    <col min="4339" max="4344" width="10.5" style="3" customWidth="1"/>
    <col min="4345" max="4345" width="6.875" style="3" customWidth="1"/>
    <col min="4346" max="4351" width="10.5" style="3" customWidth="1"/>
    <col min="4352" max="4352" width="6.875" style="3" customWidth="1"/>
    <col min="4353" max="4358" width="10.5" style="3" customWidth="1"/>
    <col min="4359" max="4359" width="6.875" style="3" customWidth="1"/>
    <col min="4360" max="4365" width="10.5" style="3" customWidth="1"/>
    <col min="4366" max="4366" width="6.875" style="3" customWidth="1"/>
    <col min="4367" max="4372" width="10.5" style="3" customWidth="1"/>
    <col min="4373" max="4373" width="6.875" style="3" customWidth="1"/>
    <col min="4374" max="4379" width="10.5" style="3" customWidth="1"/>
    <col min="4380" max="4380" width="6.875" style="3" customWidth="1"/>
    <col min="4381" max="4386" width="10.5" style="3" customWidth="1"/>
    <col min="4387" max="4387" width="6.875" style="3" customWidth="1"/>
    <col min="4388" max="4393" width="10.5" style="3" customWidth="1"/>
    <col min="4394" max="4394" width="6.875" style="3" customWidth="1"/>
    <col min="4395" max="4395" width="10.5" style="3" customWidth="1"/>
    <col min="4396" max="4396" width="10.875" style="3" customWidth="1"/>
    <col min="4397" max="4397" width="12.5" style="3" customWidth="1"/>
    <col min="4398" max="4398" width="10.5" style="3" customWidth="1"/>
    <col min="4399" max="4399" width="8.125" style="3" customWidth="1"/>
    <col min="4400" max="4400" width="9.5" style="3" customWidth="1"/>
    <col min="4401" max="4401" width="8.125" style="3" customWidth="1"/>
    <col min="4402" max="4402" width="8.625" style="3" customWidth="1"/>
    <col min="4403" max="4403" width="8.125" style="3" customWidth="1"/>
    <col min="4404" max="4404" width="12.125" style="3" customWidth="1"/>
    <col min="4405" max="4405" width="8.125" style="3" customWidth="1"/>
    <col min="4406" max="4593" width="8.125" style="3"/>
    <col min="4594" max="4594" width="21.75" style="3" customWidth="1"/>
    <col min="4595" max="4600" width="10.5" style="3" customWidth="1"/>
    <col min="4601" max="4601" width="6.875" style="3" customWidth="1"/>
    <col min="4602" max="4607" width="10.5" style="3" customWidth="1"/>
    <col min="4608" max="4608" width="6.875" style="3" customWidth="1"/>
    <col min="4609" max="4614" width="10.5" style="3" customWidth="1"/>
    <col min="4615" max="4615" width="6.875" style="3" customWidth="1"/>
    <col min="4616" max="4621" width="10.5" style="3" customWidth="1"/>
    <col min="4622" max="4622" width="6.875" style="3" customWidth="1"/>
    <col min="4623" max="4628" width="10.5" style="3" customWidth="1"/>
    <col min="4629" max="4629" width="6.875" style="3" customWidth="1"/>
    <col min="4630" max="4635" width="10.5" style="3" customWidth="1"/>
    <col min="4636" max="4636" width="6.875" style="3" customWidth="1"/>
    <col min="4637" max="4642" width="10.5" style="3" customWidth="1"/>
    <col min="4643" max="4643" width="6.875" style="3" customWidth="1"/>
    <col min="4644" max="4649" width="10.5" style="3" customWidth="1"/>
    <col min="4650" max="4650" width="6.875" style="3" customWidth="1"/>
    <col min="4651" max="4651" width="10.5" style="3" customWidth="1"/>
    <col min="4652" max="4652" width="10.875" style="3" customWidth="1"/>
    <col min="4653" max="4653" width="12.5" style="3" customWidth="1"/>
    <col min="4654" max="4654" width="10.5" style="3" customWidth="1"/>
    <col min="4655" max="4655" width="8.125" style="3" customWidth="1"/>
    <col min="4656" max="4656" width="9.5" style="3" customWidth="1"/>
    <col min="4657" max="4657" width="8.125" style="3" customWidth="1"/>
    <col min="4658" max="4658" width="8.625" style="3" customWidth="1"/>
    <col min="4659" max="4659" width="8.125" style="3" customWidth="1"/>
    <col min="4660" max="4660" width="12.125" style="3" customWidth="1"/>
    <col min="4661" max="4661" width="8.125" style="3" customWidth="1"/>
    <col min="4662" max="4849" width="8.125" style="3"/>
    <col min="4850" max="4850" width="21.75" style="3" customWidth="1"/>
    <col min="4851" max="4856" width="10.5" style="3" customWidth="1"/>
    <col min="4857" max="4857" width="6.875" style="3" customWidth="1"/>
    <col min="4858" max="4863" width="10.5" style="3" customWidth="1"/>
    <col min="4864" max="4864" width="6.875" style="3" customWidth="1"/>
    <col min="4865" max="4870" width="10.5" style="3" customWidth="1"/>
    <col min="4871" max="4871" width="6.875" style="3" customWidth="1"/>
    <col min="4872" max="4877" width="10.5" style="3" customWidth="1"/>
    <col min="4878" max="4878" width="6.875" style="3" customWidth="1"/>
    <col min="4879" max="4884" width="10.5" style="3" customWidth="1"/>
    <col min="4885" max="4885" width="6.875" style="3" customWidth="1"/>
    <col min="4886" max="4891" width="10.5" style="3" customWidth="1"/>
    <col min="4892" max="4892" width="6.875" style="3" customWidth="1"/>
    <col min="4893" max="4898" width="10.5" style="3" customWidth="1"/>
    <col min="4899" max="4899" width="6.875" style="3" customWidth="1"/>
    <col min="4900" max="4905" width="10.5" style="3" customWidth="1"/>
    <col min="4906" max="4906" width="6.875" style="3" customWidth="1"/>
    <col min="4907" max="4907" width="10.5" style="3" customWidth="1"/>
    <col min="4908" max="4908" width="10.875" style="3" customWidth="1"/>
    <col min="4909" max="4909" width="12.5" style="3" customWidth="1"/>
    <col min="4910" max="4910" width="10.5" style="3" customWidth="1"/>
    <col min="4911" max="4911" width="8.125" style="3" customWidth="1"/>
    <col min="4912" max="4912" width="9.5" style="3" customWidth="1"/>
    <col min="4913" max="4913" width="8.125" style="3" customWidth="1"/>
    <col min="4914" max="4914" width="8.625" style="3" customWidth="1"/>
    <col min="4915" max="4915" width="8.125" style="3" customWidth="1"/>
    <col min="4916" max="4916" width="12.125" style="3" customWidth="1"/>
    <col min="4917" max="4917" width="8.125" style="3" customWidth="1"/>
    <col min="4918" max="5105" width="8.125" style="3"/>
    <col min="5106" max="5106" width="21.75" style="3" customWidth="1"/>
    <col min="5107" max="5112" width="10.5" style="3" customWidth="1"/>
    <col min="5113" max="5113" width="6.875" style="3" customWidth="1"/>
    <col min="5114" max="5119" width="10.5" style="3" customWidth="1"/>
    <col min="5120" max="5120" width="6.875" style="3" customWidth="1"/>
    <col min="5121" max="5126" width="10.5" style="3" customWidth="1"/>
    <col min="5127" max="5127" width="6.875" style="3" customWidth="1"/>
    <col min="5128" max="5133" width="10.5" style="3" customWidth="1"/>
    <col min="5134" max="5134" width="6.875" style="3" customWidth="1"/>
    <col min="5135" max="5140" width="10.5" style="3" customWidth="1"/>
    <col min="5141" max="5141" width="6.875" style="3" customWidth="1"/>
    <col min="5142" max="5147" width="10.5" style="3" customWidth="1"/>
    <col min="5148" max="5148" width="6.875" style="3" customWidth="1"/>
    <col min="5149" max="5154" width="10.5" style="3" customWidth="1"/>
    <col min="5155" max="5155" width="6.875" style="3" customWidth="1"/>
    <col min="5156" max="5161" width="10.5" style="3" customWidth="1"/>
    <col min="5162" max="5162" width="6.875" style="3" customWidth="1"/>
    <col min="5163" max="5163" width="10.5" style="3" customWidth="1"/>
    <col min="5164" max="5164" width="10.875" style="3" customWidth="1"/>
    <col min="5165" max="5165" width="12.5" style="3" customWidth="1"/>
    <col min="5166" max="5166" width="10.5" style="3" customWidth="1"/>
    <col min="5167" max="5167" width="8.125" style="3" customWidth="1"/>
    <col min="5168" max="5168" width="9.5" style="3" customWidth="1"/>
    <col min="5169" max="5169" width="8.125" style="3" customWidth="1"/>
    <col min="5170" max="5170" width="8.625" style="3" customWidth="1"/>
    <col min="5171" max="5171" width="8.125" style="3" customWidth="1"/>
    <col min="5172" max="5172" width="12.125" style="3" customWidth="1"/>
    <col min="5173" max="5173" width="8.125" style="3" customWidth="1"/>
    <col min="5174" max="5361" width="8.125" style="3"/>
    <col min="5362" max="5362" width="21.75" style="3" customWidth="1"/>
    <col min="5363" max="5368" width="10.5" style="3" customWidth="1"/>
    <col min="5369" max="5369" width="6.875" style="3" customWidth="1"/>
    <col min="5370" max="5375" width="10.5" style="3" customWidth="1"/>
    <col min="5376" max="5376" width="6.875" style="3" customWidth="1"/>
    <col min="5377" max="5382" width="10.5" style="3" customWidth="1"/>
    <col min="5383" max="5383" width="6.875" style="3" customWidth="1"/>
    <col min="5384" max="5389" width="10.5" style="3" customWidth="1"/>
    <col min="5390" max="5390" width="6.875" style="3" customWidth="1"/>
    <col min="5391" max="5396" width="10.5" style="3" customWidth="1"/>
    <col min="5397" max="5397" width="6.875" style="3" customWidth="1"/>
    <col min="5398" max="5403" width="10.5" style="3" customWidth="1"/>
    <col min="5404" max="5404" width="6.875" style="3" customWidth="1"/>
    <col min="5405" max="5410" width="10.5" style="3" customWidth="1"/>
    <col min="5411" max="5411" width="6.875" style="3" customWidth="1"/>
    <col min="5412" max="5417" width="10.5" style="3" customWidth="1"/>
    <col min="5418" max="5418" width="6.875" style="3" customWidth="1"/>
    <col min="5419" max="5419" width="10.5" style="3" customWidth="1"/>
    <col min="5420" max="5420" width="10.875" style="3" customWidth="1"/>
    <col min="5421" max="5421" width="12.5" style="3" customWidth="1"/>
    <col min="5422" max="5422" width="10.5" style="3" customWidth="1"/>
    <col min="5423" max="5423" width="8.125" style="3" customWidth="1"/>
    <col min="5424" max="5424" width="9.5" style="3" customWidth="1"/>
    <col min="5425" max="5425" width="8.125" style="3" customWidth="1"/>
    <col min="5426" max="5426" width="8.625" style="3" customWidth="1"/>
    <col min="5427" max="5427" width="8.125" style="3" customWidth="1"/>
    <col min="5428" max="5428" width="12.125" style="3" customWidth="1"/>
    <col min="5429" max="5429" width="8.125" style="3" customWidth="1"/>
    <col min="5430" max="5617" width="8.125" style="3"/>
    <col min="5618" max="5618" width="21.75" style="3" customWidth="1"/>
    <col min="5619" max="5624" width="10.5" style="3" customWidth="1"/>
    <col min="5625" max="5625" width="6.875" style="3" customWidth="1"/>
    <col min="5626" max="5631" width="10.5" style="3" customWidth="1"/>
    <col min="5632" max="5632" width="6.875" style="3" customWidth="1"/>
    <col min="5633" max="5638" width="10.5" style="3" customWidth="1"/>
    <col min="5639" max="5639" width="6.875" style="3" customWidth="1"/>
    <col min="5640" max="5645" width="10.5" style="3" customWidth="1"/>
    <col min="5646" max="5646" width="6.875" style="3" customWidth="1"/>
    <col min="5647" max="5652" width="10.5" style="3" customWidth="1"/>
    <col min="5653" max="5653" width="6.875" style="3" customWidth="1"/>
    <col min="5654" max="5659" width="10.5" style="3" customWidth="1"/>
    <col min="5660" max="5660" width="6.875" style="3" customWidth="1"/>
    <col min="5661" max="5666" width="10.5" style="3" customWidth="1"/>
    <col min="5667" max="5667" width="6.875" style="3" customWidth="1"/>
    <col min="5668" max="5673" width="10.5" style="3" customWidth="1"/>
    <col min="5674" max="5674" width="6.875" style="3" customWidth="1"/>
    <col min="5675" max="5675" width="10.5" style="3" customWidth="1"/>
    <col min="5676" max="5676" width="10.875" style="3" customWidth="1"/>
    <col min="5677" max="5677" width="12.5" style="3" customWidth="1"/>
    <col min="5678" max="5678" width="10.5" style="3" customWidth="1"/>
    <col min="5679" max="5679" width="8.125" style="3" customWidth="1"/>
    <col min="5680" max="5680" width="9.5" style="3" customWidth="1"/>
    <col min="5681" max="5681" width="8.125" style="3" customWidth="1"/>
    <col min="5682" max="5682" width="8.625" style="3" customWidth="1"/>
    <col min="5683" max="5683" width="8.125" style="3" customWidth="1"/>
    <col min="5684" max="5684" width="12.125" style="3" customWidth="1"/>
    <col min="5685" max="5685" width="8.125" style="3" customWidth="1"/>
    <col min="5686" max="5873" width="8.125" style="3"/>
    <col min="5874" max="5874" width="21.75" style="3" customWidth="1"/>
    <col min="5875" max="5880" width="10.5" style="3" customWidth="1"/>
    <col min="5881" max="5881" width="6.875" style="3" customWidth="1"/>
    <col min="5882" max="5887" width="10.5" style="3" customWidth="1"/>
    <col min="5888" max="5888" width="6.875" style="3" customWidth="1"/>
    <col min="5889" max="5894" width="10.5" style="3" customWidth="1"/>
    <col min="5895" max="5895" width="6.875" style="3" customWidth="1"/>
    <col min="5896" max="5901" width="10.5" style="3" customWidth="1"/>
    <col min="5902" max="5902" width="6.875" style="3" customWidth="1"/>
    <col min="5903" max="5908" width="10.5" style="3" customWidth="1"/>
    <col min="5909" max="5909" width="6.875" style="3" customWidth="1"/>
    <col min="5910" max="5915" width="10.5" style="3" customWidth="1"/>
    <col min="5916" max="5916" width="6.875" style="3" customWidth="1"/>
    <col min="5917" max="5922" width="10.5" style="3" customWidth="1"/>
    <col min="5923" max="5923" width="6.875" style="3" customWidth="1"/>
    <col min="5924" max="5929" width="10.5" style="3" customWidth="1"/>
    <col min="5930" max="5930" width="6.875" style="3" customWidth="1"/>
    <col min="5931" max="5931" width="10.5" style="3" customWidth="1"/>
    <col min="5932" max="5932" width="10.875" style="3" customWidth="1"/>
    <col min="5933" max="5933" width="12.5" style="3" customWidth="1"/>
    <col min="5934" max="5934" width="10.5" style="3" customWidth="1"/>
    <col min="5935" max="5935" width="8.125" style="3" customWidth="1"/>
    <col min="5936" max="5936" width="9.5" style="3" customWidth="1"/>
    <col min="5937" max="5937" width="8.125" style="3" customWidth="1"/>
    <col min="5938" max="5938" width="8.625" style="3" customWidth="1"/>
    <col min="5939" max="5939" width="8.125" style="3" customWidth="1"/>
    <col min="5940" max="5940" width="12.125" style="3" customWidth="1"/>
    <col min="5941" max="5941" width="8.125" style="3" customWidth="1"/>
    <col min="5942" max="6129" width="8.125" style="3"/>
    <col min="6130" max="6130" width="21.75" style="3" customWidth="1"/>
    <col min="6131" max="6136" width="10.5" style="3" customWidth="1"/>
    <col min="6137" max="6137" width="6.875" style="3" customWidth="1"/>
    <col min="6138" max="6143" width="10.5" style="3" customWidth="1"/>
    <col min="6144" max="6144" width="6.875" style="3" customWidth="1"/>
    <col min="6145" max="6150" width="10.5" style="3" customWidth="1"/>
    <col min="6151" max="6151" width="6.875" style="3" customWidth="1"/>
    <col min="6152" max="6157" width="10.5" style="3" customWidth="1"/>
    <col min="6158" max="6158" width="6.875" style="3" customWidth="1"/>
    <col min="6159" max="6164" width="10.5" style="3" customWidth="1"/>
    <col min="6165" max="6165" width="6.875" style="3" customWidth="1"/>
    <col min="6166" max="6171" width="10.5" style="3" customWidth="1"/>
    <col min="6172" max="6172" width="6.875" style="3" customWidth="1"/>
    <col min="6173" max="6178" width="10.5" style="3" customWidth="1"/>
    <col min="6179" max="6179" width="6.875" style="3" customWidth="1"/>
    <col min="6180" max="6185" width="10.5" style="3" customWidth="1"/>
    <col min="6186" max="6186" width="6.875" style="3" customWidth="1"/>
    <col min="6187" max="6187" width="10.5" style="3" customWidth="1"/>
    <col min="6188" max="6188" width="10.875" style="3" customWidth="1"/>
    <col min="6189" max="6189" width="12.5" style="3" customWidth="1"/>
    <col min="6190" max="6190" width="10.5" style="3" customWidth="1"/>
    <col min="6191" max="6191" width="8.125" style="3" customWidth="1"/>
    <col min="6192" max="6192" width="9.5" style="3" customWidth="1"/>
    <col min="6193" max="6193" width="8.125" style="3" customWidth="1"/>
    <col min="6194" max="6194" width="8.625" style="3" customWidth="1"/>
    <col min="6195" max="6195" width="8.125" style="3" customWidth="1"/>
    <col min="6196" max="6196" width="12.125" style="3" customWidth="1"/>
    <col min="6197" max="6197" width="8.125" style="3" customWidth="1"/>
    <col min="6198" max="6385" width="8.125" style="3"/>
    <col min="6386" max="6386" width="21.75" style="3" customWidth="1"/>
    <col min="6387" max="6392" width="10.5" style="3" customWidth="1"/>
    <col min="6393" max="6393" width="6.875" style="3" customWidth="1"/>
    <col min="6394" max="6399" width="10.5" style="3" customWidth="1"/>
    <col min="6400" max="6400" width="6.875" style="3" customWidth="1"/>
    <col min="6401" max="6406" width="10.5" style="3" customWidth="1"/>
    <col min="6407" max="6407" width="6.875" style="3" customWidth="1"/>
    <col min="6408" max="6413" width="10.5" style="3" customWidth="1"/>
    <col min="6414" max="6414" width="6.875" style="3" customWidth="1"/>
    <col min="6415" max="6420" width="10.5" style="3" customWidth="1"/>
    <col min="6421" max="6421" width="6.875" style="3" customWidth="1"/>
    <col min="6422" max="6427" width="10.5" style="3" customWidth="1"/>
    <col min="6428" max="6428" width="6.875" style="3" customWidth="1"/>
    <col min="6429" max="6434" width="10.5" style="3" customWidth="1"/>
    <col min="6435" max="6435" width="6.875" style="3" customWidth="1"/>
    <col min="6436" max="6441" width="10.5" style="3" customWidth="1"/>
    <col min="6442" max="6442" width="6.875" style="3" customWidth="1"/>
    <col min="6443" max="6443" width="10.5" style="3" customWidth="1"/>
    <col min="6444" max="6444" width="10.875" style="3" customWidth="1"/>
    <col min="6445" max="6445" width="12.5" style="3" customWidth="1"/>
    <col min="6446" max="6446" width="10.5" style="3" customWidth="1"/>
    <col min="6447" max="6447" width="8.125" style="3" customWidth="1"/>
    <col min="6448" max="6448" width="9.5" style="3" customWidth="1"/>
    <col min="6449" max="6449" width="8.125" style="3" customWidth="1"/>
    <col min="6450" max="6450" width="8.625" style="3" customWidth="1"/>
    <col min="6451" max="6451" width="8.125" style="3" customWidth="1"/>
    <col min="6452" max="6452" width="12.125" style="3" customWidth="1"/>
    <col min="6453" max="6453" width="8.125" style="3" customWidth="1"/>
    <col min="6454" max="6641" width="8.125" style="3"/>
    <col min="6642" max="6642" width="21.75" style="3" customWidth="1"/>
    <col min="6643" max="6648" width="10.5" style="3" customWidth="1"/>
    <col min="6649" max="6649" width="6.875" style="3" customWidth="1"/>
    <col min="6650" max="6655" width="10.5" style="3" customWidth="1"/>
    <col min="6656" max="6656" width="6.875" style="3" customWidth="1"/>
    <col min="6657" max="6662" width="10.5" style="3" customWidth="1"/>
    <col min="6663" max="6663" width="6.875" style="3" customWidth="1"/>
    <col min="6664" max="6669" width="10.5" style="3" customWidth="1"/>
    <col min="6670" max="6670" width="6.875" style="3" customWidth="1"/>
    <col min="6671" max="6676" width="10.5" style="3" customWidth="1"/>
    <col min="6677" max="6677" width="6.875" style="3" customWidth="1"/>
    <col min="6678" max="6683" width="10.5" style="3" customWidth="1"/>
    <col min="6684" max="6684" width="6.875" style="3" customWidth="1"/>
    <col min="6685" max="6690" width="10.5" style="3" customWidth="1"/>
    <col min="6691" max="6691" width="6.875" style="3" customWidth="1"/>
    <col min="6692" max="6697" width="10.5" style="3" customWidth="1"/>
    <col min="6698" max="6698" width="6.875" style="3" customWidth="1"/>
    <col min="6699" max="6699" width="10.5" style="3" customWidth="1"/>
    <col min="6700" max="6700" width="10.875" style="3" customWidth="1"/>
    <col min="6701" max="6701" width="12.5" style="3" customWidth="1"/>
    <col min="6702" max="6702" width="10.5" style="3" customWidth="1"/>
    <col min="6703" max="6703" width="8.125" style="3" customWidth="1"/>
    <col min="6704" max="6704" width="9.5" style="3" customWidth="1"/>
    <col min="6705" max="6705" width="8.125" style="3" customWidth="1"/>
    <col min="6706" max="6706" width="8.625" style="3" customWidth="1"/>
    <col min="6707" max="6707" width="8.125" style="3" customWidth="1"/>
    <col min="6708" max="6708" width="12.125" style="3" customWidth="1"/>
    <col min="6709" max="6709" width="8.125" style="3" customWidth="1"/>
    <col min="6710" max="6897" width="8.125" style="3"/>
    <col min="6898" max="6898" width="21.75" style="3" customWidth="1"/>
    <col min="6899" max="6904" width="10.5" style="3" customWidth="1"/>
    <col min="6905" max="6905" width="6.875" style="3" customWidth="1"/>
    <col min="6906" max="6911" width="10.5" style="3" customWidth="1"/>
    <col min="6912" max="6912" width="6.875" style="3" customWidth="1"/>
    <col min="6913" max="6918" width="10.5" style="3" customWidth="1"/>
    <col min="6919" max="6919" width="6.875" style="3" customWidth="1"/>
    <col min="6920" max="6925" width="10.5" style="3" customWidth="1"/>
    <col min="6926" max="6926" width="6.875" style="3" customWidth="1"/>
    <col min="6927" max="6932" width="10.5" style="3" customWidth="1"/>
    <col min="6933" max="6933" width="6.875" style="3" customWidth="1"/>
    <col min="6934" max="6939" width="10.5" style="3" customWidth="1"/>
    <col min="6940" max="6940" width="6.875" style="3" customWidth="1"/>
    <col min="6941" max="6946" width="10.5" style="3" customWidth="1"/>
    <col min="6947" max="6947" width="6.875" style="3" customWidth="1"/>
    <col min="6948" max="6953" width="10.5" style="3" customWidth="1"/>
    <col min="6954" max="6954" width="6.875" style="3" customWidth="1"/>
    <col min="6955" max="6955" width="10.5" style="3" customWidth="1"/>
    <col min="6956" max="6956" width="10.875" style="3" customWidth="1"/>
    <col min="6957" max="6957" width="12.5" style="3" customWidth="1"/>
    <col min="6958" max="6958" width="10.5" style="3" customWidth="1"/>
    <col min="6959" max="6959" width="8.125" style="3" customWidth="1"/>
    <col min="6960" max="6960" width="9.5" style="3" customWidth="1"/>
    <col min="6961" max="6961" width="8.125" style="3" customWidth="1"/>
    <col min="6962" max="6962" width="8.625" style="3" customWidth="1"/>
    <col min="6963" max="6963" width="8.125" style="3" customWidth="1"/>
    <col min="6964" max="6964" width="12.125" style="3" customWidth="1"/>
    <col min="6965" max="6965" width="8.125" style="3" customWidth="1"/>
    <col min="6966" max="7153" width="8.125" style="3"/>
    <col min="7154" max="7154" width="21.75" style="3" customWidth="1"/>
    <col min="7155" max="7160" width="10.5" style="3" customWidth="1"/>
    <col min="7161" max="7161" width="6.875" style="3" customWidth="1"/>
    <col min="7162" max="7167" width="10.5" style="3" customWidth="1"/>
    <col min="7168" max="7168" width="6.875" style="3" customWidth="1"/>
    <col min="7169" max="7174" width="10.5" style="3" customWidth="1"/>
    <col min="7175" max="7175" width="6.875" style="3" customWidth="1"/>
    <col min="7176" max="7181" width="10.5" style="3" customWidth="1"/>
    <col min="7182" max="7182" width="6.875" style="3" customWidth="1"/>
    <col min="7183" max="7188" width="10.5" style="3" customWidth="1"/>
    <col min="7189" max="7189" width="6.875" style="3" customWidth="1"/>
    <col min="7190" max="7195" width="10.5" style="3" customWidth="1"/>
    <col min="7196" max="7196" width="6.875" style="3" customWidth="1"/>
    <col min="7197" max="7202" width="10.5" style="3" customWidth="1"/>
    <col min="7203" max="7203" width="6.875" style="3" customWidth="1"/>
    <col min="7204" max="7209" width="10.5" style="3" customWidth="1"/>
    <col min="7210" max="7210" width="6.875" style="3" customWidth="1"/>
    <col min="7211" max="7211" width="10.5" style="3" customWidth="1"/>
    <col min="7212" max="7212" width="10.875" style="3" customWidth="1"/>
    <col min="7213" max="7213" width="12.5" style="3" customWidth="1"/>
    <col min="7214" max="7214" width="10.5" style="3" customWidth="1"/>
    <col min="7215" max="7215" width="8.125" style="3" customWidth="1"/>
    <col min="7216" max="7216" width="9.5" style="3" customWidth="1"/>
    <col min="7217" max="7217" width="8.125" style="3" customWidth="1"/>
    <col min="7218" max="7218" width="8.625" style="3" customWidth="1"/>
    <col min="7219" max="7219" width="8.125" style="3" customWidth="1"/>
    <col min="7220" max="7220" width="12.125" style="3" customWidth="1"/>
    <col min="7221" max="7221" width="8.125" style="3" customWidth="1"/>
    <col min="7222" max="7409" width="8.125" style="3"/>
    <col min="7410" max="7410" width="21.75" style="3" customWidth="1"/>
    <col min="7411" max="7416" width="10.5" style="3" customWidth="1"/>
    <col min="7417" max="7417" width="6.875" style="3" customWidth="1"/>
    <col min="7418" max="7423" width="10.5" style="3" customWidth="1"/>
    <col min="7424" max="7424" width="6.875" style="3" customWidth="1"/>
    <col min="7425" max="7430" width="10.5" style="3" customWidth="1"/>
    <col min="7431" max="7431" width="6.875" style="3" customWidth="1"/>
    <col min="7432" max="7437" width="10.5" style="3" customWidth="1"/>
    <col min="7438" max="7438" width="6.875" style="3" customWidth="1"/>
    <col min="7439" max="7444" width="10.5" style="3" customWidth="1"/>
    <col min="7445" max="7445" width="6.875" style="3" customWidth="1"/>
    <col min="7446" max="7451" width="10.5" style="3" customWidth="1"/>
    <col min="7452" max="7452" width="6.875" style="3" customWidth="1"/>
    <col min="7453" max="7458" width="10.5" style="3" customWidth="1"/>
    <col min="7459" max="7459" width="6.875" style="3" customWidth="1"/>
    <col min="7460" max="7465" width="10.5" style="3" customWidth="1"/>
    <col min="7466" max="7466" width="6.875" style="3" customWidth="1"/>
    <col min="7467" max="7467" width="10.5" style="3" customWidth="1"/>
    <col min="7468" max="7468" width="10.875" style="3" customWidth="1"/>
    <col min="7469" max="7469" width="12.5" style="3" customWidth="1"/>
    <col min="7470" max="7470" width="10.5" style="3" customWidth="1"/>
    <col min="7471" max="7471" width="8.125" style="3" customWidth="1"/>
    <col min="7472" max="7472" width="9.5" style="3" customWidth="1"/>
    <col min="7473" max="7473" width="8.125" style="3" customWidth="1"/>
    <col min="7474" max="7474" width="8.625" style="3" customWidth="1"/>
    <col min="7475" max="7475" width="8.125" style="3" customWidth="1"/>
    <col min="7476" max="7476" width="12.125" style="3" customWidth="1"/>
    <col min="7477" max="7477" width="8.125" style="3" customWidth="1"/>
    <col min="7478" max="7665" width="8.125" style="3"/>
    <col min="7666" max="7666" width="21.75" style="3" customWidth="1"/>
    <col min="7667" max="7672" width="10.5" style="3" customWidth="1"/>
    <col min="7673" max="7673" width="6.875" style="3" customWidth="1"/>
    <col min="7674" max="7679" width="10.5" style="3" customWidth="1"/>
    <col min="7680" max="7680" width="6.875" style="3" customWidth="1"/>
    <col min="7681" max="7686" width="10.5" style="3" customWidth="1"/>
    <col min="7687" max="7687" width="6.875" style="3" customWidth="1"/>
    <col min="7688" max="7693" width="10.5" style="3" customWidth="1"/>
    <col min="7694" max="7694" width="6.875" style="3" customWidth="1"/>
    <col min="7695" max="7700" width="10.5" style="3" customWidth="1"/>
    <col min="7701" max="7701" width="6.875" style="3" customWidth="1"/>
    <col min="7702" max="7707" width="10.5" style="3" customWidth="1"/>
    <col min="7708" max="7708" width="6.875" style="3" customWidth="1"/>
    <col min="7709" max="7714" width="10.5" style="3" customWidth="1"/>
    <col min="7715" max="7715" width="6.875" style="3" customWidth="1"/>
    <col min="7716" max="7721" width="10.5" style="3" customWidth="1"/>
    <col min="7722" max="7722" width="6.875" style="3" customWidth="1"/>
    <col min="7723" max="7723" width="10.5" style="3" customWidth="1"/>
    <col min="7724" max="7724" width="10.875" style="3" customWidth="1"/>
    <col min="7725" max="7725" width="12.5" style="3" customWidth="1"/>
    <col min="7726" max="7726" width="10.5" style="3" customWidth="1"/>
    <col min="7727" max="7727" width="8.125" style="3" customWidth="1"/>
    <col min="7728" max="7728" width="9.5" style="3" customWidth="1"/>
    <col min="7729" max="7729" width="8.125" style="3" customWidth="1"/>
    <col min="7730" max="7730" width="8.625" style="3" customWidth="1"/>
    <col min="7731" max="7731" width="8.125" style="3" customWidth="1"/>
    <col min="7732" max="7732" width="12.125" style="3" customWidth="1"/>
    <col min="7733" max="7733" width="8.125" style="3" customWidth="1"/>
    <col min="7734" max="7921" width="8.125" style="3"/>
    <col min="7922" max="7922" width="21.75" style="3" customWidth="1"/>
    <col min="7923" max="7928" width="10.5" style="3" customWidth="1"/>
    <col min="7929" max="7929" width="6.875" style="3" customWidth="1"/>
    <col min="7930" max="7935" width="10.5" style="3" customWidth="1"/>
    <col min="7936" max="7936" width="6.875" style="3" customWidth="1"/>
    <col min="7937" max="7942" width="10.5" style="3" customWidth="1"/>
    <col min="7943" max="7943" width="6.875" style="3" customWidth="1"/>
    <col min="7944" max="7949" width="10.5" style="3" customWidth="1"/>
    <col min="7950" max="7950" width="6.875" style="3" customWidth="1"/>
    <col min="7951" max="7956" width="10.5" style="3" customWidth="1"/>
    <col min="7957" max="7957" width="6.875" style="3" customWidth="1"/>
    <col min="7958" max="7963" width="10.5" style="3" customWidth="1"/>
    <col min="7964" max="7964" width="6.875" style="3" customWidth="1"/>
    <col min="7965" max="7970" width="10.5" style="3" customWidth="1"/>
    <col min="7971" max="7971" width="6.875" style="3" customWidth="1"/>
    <col min="7972" max="7977" width="10.5" style="3" customWidth="1"/>
    <col min="7978" max="7978" width="6.875" style="3" customWidth="1"/>
    <col min="7979" max="7979" width="10.5" style="3" customWidth="1"/>
    <col min="7980" max="7980" width="10.875" style="3" customWidth="1"/>
    <col min="7981" max="7981" width="12.5" style="3" customWidth="1"/>
    <col min="7982" max="7982" width="10.5" style="3" customWidth="1"/>
    <col min="7983" max="7983" width="8.125" style="3" customWidth="1"/>
    <col min="7984" max="7984" width="9.5" style="3" customWidth="1"/>
    <col min="7985" max="7985" width="8.125" style="3" customWidth="1"/>
    <col min="7986" max="7986" width="8.625" style="3" customWidth="1"/>
    <col min="7987" max="7987" width="8.125" style="3" customWidth="1"/>
    <col min="7988" max="7988" width="12.125" style="3" customWidth="1"/>
    <col min="7989" max="7989" width="8.125" style="3" customWidth="1"/>
    <col min="7990" max="8177" width="8.125" style="3"/>
    <col min="8178" max="8178" width="21.75" style="3" customWidth="1"/>
    <col min="8179" max="8184" width="10.5" style="3" customWidth="1"/>
    <col min="8185" max="8185" width="6.875" style="3" customWidth="1"/>
    <col min="8186" max="8191" width="10.5" style="3" customWidth="1"/>
    <col min="8192" max="8192" width="6.875" style="3" customWidth="1"/>
    <col min="8193" max="8198" width="10.5" style="3" customWidth="1"/>
    <col min="8199" max="8199" width="6.875" style="3" customWidth="1"/>
    <col min="8200" max="8205" width="10.5" style="3" customWidth="1"/>
    <col min="8206" max="8206" width="6.875" style="3" customWidth="1"/>
    <col min="8207" max="8212" width="10.5" style="3" customWidth="1"/>
    <col min="8213" max="8213" width="6.875" style="3" customWidth="1"/>
    <col min="8214" max="8219" width="10.5" style="3" customWidth="1"/>
    <col min="8220" max="8220" width="6.875" style="3" customWidth="1"/>
    <col min="8221" max="8226" width="10.5" style="3" customWidth="1"/>
    <col min="8227" max="8227" width="6.875" style="3" customWidth="1"/>
    <col min="8228" max="8233" width="10.5" style="3" customWidth="1"/>
    <col min="8234" max="8234" width="6.875" style="3" customWidth="1"/>
    <col min="8235" max="8235" width="10.5" style="3" customWidth="1"/>
    <col min="8236" max="8236" width="10.875" style="3" customWidth="1"/>
    <col min="8237" max="8237" width="12.5" style="3" customWidth="1"/>
    <col min="8238" max="8238" width="10.5" style="3" customWidth="1"/>
    <col min="8239" max="8239" width="8.125" style="3" customWidth="1"/>
    <col min="8240" max="8240" width="9.5" style="3" customWidth="1"/>
    <col min="8241" max="8241" width="8.125" style="3" customWidth="1"/>
    <col min="8242" max="8242" width="8.625" style="3" customWidth="1"/>
    <col min="8243" max="8243" width="8.125" style="3" customWidth="1"/>
    <col min="8244" max="8244" width="12.125" style="3" customWidth="1"/>
    <col min="8245" max="8245" width="8.125" style="3" customWidth="1"/>
    <col min="8246" max="8433" width="8.125" style="3"/>
    <col min="8434" max="8434" width="21.75" style="3" customWidth="1"/>
    <col min="8435" max="8440" width="10.5" style="3" customWidth="1"/>
    <col min="8441" max="8441" width="6.875" style="3" customWidth="1"/>
    <col min="8442" max="8447" width="10.5" style="3" customWidth="1"/>
    <col min="8448" max="8448" width="6.875" style="3" customWidth="1"/>
    <col min="8449" max="8454" width="10.5" style="3" customWidth="1"/>
    <col min="8455" max="8455" width="6.875" style="3" customWidth="1"/>
    <col min="8456" max="8461" width="10.5" style="3" customWidth="1"/>
    <col min="8462" max="8462" width="6.875" style="3" customWidth="1"/>
    <col min="8463" max="8468" width="10.5" style="3" customWidth="1"/>
    <col min="8469" max="8469" width="6.875" style="3" customWidth="1"/>
    <col min="8470" max="8475" width="10.5" style="3" customWidth="1"/>
    <col min="8476" max="8476" width="6.875" style="3" customWidth="1"/>
    <col min="8477" max="8482" width="10.5" style="3" customWidth="1"/>
    <col min="8483" max="8483" width="6.875" style="3" customWidth="1"/>
    <col min="8484" max="8489" width="10.5" style="3" customWidth="1"/>
    <col min="8490" max="8490" width="6.875" style="3" customWidth="1"/>
    <col min="8491" max="8491" width="10.5" style="3" customWidth="1"/>
    <col min="8492" max="8492" width="10.875" style="3" customWidth="1"/>
    <col min="8493" max="8493" width="12.5" style="3" customWidth="1"/>
    <col min="8494" max="8494" width="10.5" style="3" customWidth="1"/>
    <col min="8495" max="8495" width="8.125" style="3" customWidth="1"/>
    <col min="8496" max="8496" width="9.5" style="3" customWidth="1"/>
    <col min="8497" max="8497" width="8.125" style="3" customWidth="1"/>
    <col min="8498" max="8498" width="8.625" style="3" customWidth="1"/>
    <col min="8499" max="8499" width="8.125" style="3" customWidth="1"/>
    <col min="8500" max="8500" width="12.125" style="3" customWidth="1"/>
    <col min="8501" max="8501" width="8.125" style="3" customWidth="1"/>
    <col min="8502" max="8689" width="8.125" style="3"/>
    <col min="8690" max="8690" width="21.75" style="3" customWidth="1"/>
    <col min="8691" max="8696" width="10.5" style="3" customWidth="1"/>
    <col min="8697" max="8697" width="6.875" style="3" customWidth="1"/>
    <col min="8698" max="8703" width="10.5" style="3" customWidth="1"/>
    <col min="8704" max="8704" width="6.875" style="3" customWidth="1"/>
    <col min="8705" max="8710" width="10.5" style="3" customWidth="1"/>
    <col min="8711" max="8711" width="6.875" style="3" customWidth="1"/>
    <col min="8712" max="8717" width="10.5" style="3" customWidth="1"/>
    <col min="8718" max="8718" width="6.875" style="3" customWidth="1"/>
    <col min="8719" max="8724" width="10.5" style="3" customWidth="1"/>
    <col min="8725" max="8725" width="6.875" style="3" customWidth="1"/>
    <col min="8726" max="8731" width="10.5" style="3" customWidth="1"/>
    <col min="8732" max="8732" width="6.875" style="3" customWidth="1"/>
    <col min="8733" max="8738" width="10.5" style="3" customWidth="1"/>
    <col min="8739" max="8739" width="6.875" style="3" customWidth="1"/>
    <col min="8740" max="8745" width="10.5" style="3" customWidth="1"/>
    <col min="8746" max="8746" width="6.875" style="3" customWidth="1"/>
    <col min="8747" max="8747" width="10.5" style="3" customWidth="1"/>
    <col min="8748" max="8748" width="10.875" style="3" customWidth="1"/>
    <col min="8749" max="8749" width="12.5" style="3" customWidth="1"/>
    <col min="8750" max="8750" width="10.5" style="3" customWidth="1"/>
    <col min="8751" max="8751" width="8.125" style="3" customWidth="1"/>
    <col min="8752" max="8752" width="9.5" style="3" customWidth="1"/>
    <col min="8753" max="8753" width="8.125" style="3" customWidth="1"/>
    <col min="8754" max="8754" width="8.625" style="3" customWidth="1"/>
    <col min="8755" max="8755" width="8.125" style="3" customWidth="1"/>
    <col min="8756" max="8756" width="12.125" style="3" customWidth="1"/>
    <col min="8757" max="8757" width="8.125" style="3" customWidth="1"/>
    <col min="8758" max="8945" width="8.125" style="3"/>
    <col min="8946" max="8946" width="21.75" style="3" customWidth="1"/>
    <col min="8947" max="8952" width="10.5" style="3" customWidth="1"/>
    <col min="8953" max="8953" width="6.875" style="3" customWidth="1"/>
    <col min="8954" max="8959" width="10.5" style="3" customWidth="1"/>
    <col min="8960" max="8960" width="6.875" style="3" customWidth="1"/>
    <col min="8961" max="8966" width="10.5" style="3" customWidth="1"/>
    <col min="8967" max="8967" width="6.875" style="3" customWidth="1"/>
    <col min="8968" max="8973" width="10.5" style="3" customWidth="1"/>
    <col min="8974" max="8974" width="6.875" style="3" customWidth="1"/>
    <col min="8975" max="8980" width="10.5" style="3" customWidth="1"/>
    <col min="8981" max="8981" width="6.875" style="3" customWidth="1"/>
    <col min="8982" max="8987" width="10.5" style="3" customWidth="1"/>
    <col min="8988" max="8988" width="6.875" style="3" customWidth="1"/>
    <col min="8989" max="8994" width="10.5" style="3" customWidth="1"/>
    <col min="8995" max="8995" width="6.875" style="3" customWidth="1"/>
    <col min="8996" max="9001" width="10.5" style="3" customWidth="1"/>
    <col min="9002" max="9002" width="6.875" style="3" customWidth="1"/>
    <col min="9003" max="9003" width="10.5" style="3" customWidth="1"/>
    <col min="9004" max="9004" width="10.875" style="3" customWidth="1"/>
    <col min="9005" max="9005" width="12.5" style="3" customWidth="1"/>
    <col min="9006" max="9006" width="10.5" style="3" customWidth="1"/>
    <col min="9007" max="9007" width="8.125" style="3" customWidth="1"/>
    <col min="9008" max="9008" width="9.5" style="3" customWidth="1"/>
    <col min="9009" max="9009" width="8.125" style="3" customWidth="1"/>
    <col min="9010" max="9010" width="8.625" style="3" customWidth="1"/>
    <col min="9011" max="9011" width="8.125" style="3" customWidth="1"/>
    <col min="9012" max="9012" width="12.125" style="3" customWidth="1"/>
    <col min="9013" max="9013" width="8.125" style="3" customWidth="1"/>
    <col min="9014" max="9201" width="8.125" style="3"/>
    <col min="9202" max="9202" width="21.75" style="3" customWidth="1"/>
    <col min="9203" max="9208" width="10.5" style="3" customWidth="1"/>
    <col min="9209" max="9209" width="6.875" style="3" customWidth="1"/>
    <col min="9210" max="9215" width="10.5" style="3" customWidth="1"/>
    <col min="9216" max="9216" width="6.875" style="3" customWidth="1"/>
    <col min="9217" max="9222" width="10.5" style="3" customWidth="1"/>
    <col min="9223" max="9223" width="6.875" style="3" customWidth="1"/>
    <col min="9224" max="9229" width="10.5" style="3" customWidth="1"/>
    <col min="9230" max="9230" width="6.875" style="3" customWidth="1"/>
    <col min="9231" max="9236" width="10.5" style="3" customWidth="1"/>
    <col min="9237" max="9237" width="6.875" style="3" customWidth="1"/>
    <col min="9238" max="9243" width="10.5" style="3" customWidth="1"/>
    <col min="9244" max="9244" width="6.875" style="3" customWidth="1"/>
    <col min="9245" max="9250" width="10.5" style="3" customWidth="1"/>
    <col min="9251" max="9251" width="6.875" style="3" customWidth="1"/>
    <col min="9252" max="9257" width="10.5" style="3" customWidth="1"/>
    <col min="9258" max="9258" width="6.875" style="3" customWidth="1"/>
    <col min="9259" max="9259" width="10.5" style="3" customWidth="1"/>
    <col min="9260" max="9260" width="10.875" style="3" customWidth="1"/>
    <col min="9261" max="9261" width="12.5" style="3" customWidth="1"/>
    <col min="9262" max="9262" width="10.5" style="3" customWidth="1"/>
    <col min="9263" max="9263" width="8.125" style="3" customWidth="1"/>
    <col min="9264" max="9264" width="9.5" style="3" customWidth="1"/>
    <col min="9265" max="9265" width="8.125" style="3" customWidth="1"/>
    <col min="9266" max="9266" width="8.625" style="3" customWidth="1"/>
    <col min="9267" max="9267" width="8.125" style="3" customWidth="1"/>
    <col min="9268" max="9268" width="12.125" style="3" customWidth="1"/>
    <col min="9269" max="9269" width="8.125" style="3" customWidth="1"/>
    <col min="9270" max="9457" width="8.125" style="3"/>
    <col min="9458" max="9458" width="21.75" style="3" customWidth="1"/>
    <col min="9459" max="9464" width="10.5" style="3" customWidth="1"/>
    <col min="9465" max="9465" width="6.875" style="3" customWidth="1"/>
    <col min="9466" max="9471" width="10.5" style="3" customWidth="1"/>
    <col min="9472" max="9472" width="6.875" style="3" customWidth="1"/>
    <col min="9473" max="9478" width="10.5" style="3" customWidth="1"/>
    <col min="9479" max="9479" width="6.875" style="3" customWidth="1"/>
    <col min="9480" max="9485" width="10.5" style="3" customWidth="1"/>
    <col min="9486" max="9486" width="6.875" style="3" customWidth="1"/>
    <col min="9487" max="9492" width="10.5" style="3" customWidth="1"/>
    <col min="9493" max="9493" width="6.875" style="3" customWidth="1"/>
    <col min="9494" max="9499" width="10.5" style="3" customWidth="1"/>
    <col min="9500" max="9500" width="6.875" style="3" customWidth="1"/>
    <col min="9501" max="9506" width="10.5" style="3" customWidth="1"/>
    <col min="9507" max="9507" width="6.875" style="3" customWidth="1"/>
    <col min="9508" max="9513" width="10.5" style="3" customWidth="1"/>
    <col min="9514" max="9514" width="6.875" style="3" customWidth="1"/>
    <col min="9515" max="9515" width="10.5" style="3" customWidth="1"/>
    <col min="9516" max="9516" width="10.875" style="3" customWidth="1"/>
    <col min="9517" max="9517" width="12.5" style="3" customWidth="1"/>
    <col min="9518" max="9518" width="10.5" style="3" customWidth="1"/>
    <col min="9519" max="9519" width="8.125" style="3" customWidth="1"/>
    <col min="9520" max="9520" width="9.5" style="3" customWidth="1"/>
    <col min="9521" max="9521" width="8.125" style="3" customWidth="1"/>
    <col min="9522" max="9522" width="8.625" style="3" customWidth="1"/>
    <col min="9523" max="9523" width="8.125" style="3" customWidth="1"/>
    <col min="9524" max="9524" width="12.125" style="3" customWidth="1"/>
    <col min="9525" max="9525" width="8.125" style="3" customWidth="1"/>
    <col min="9526" max="9713" width="8.125" style="3"/>
    <col min="9714" max="9714" width="21.75" style="3" customWidth="1"/>
    <col min="9715" max="9720" width="10.5" style="3" customWidth="1"/>
    <col min="9721" max="9721" width="6.875" style="3" customWidth="1"/>
    <col min="9722" max="9727" width="10.5" style="3" customWidth="1"/>
    <col min="9728" max="9728" width="6.875" style="3" customWidth="1"/>
    <col min="9729" max="9734" width="10.5" style="3" customWidth="1"/>
    <col min="9735" max="9735" width="6.875" style="3" customWidth="1"/>
    <col min="9736" max="9741" width="10.5" style="3" customWidth="1"/>
    <col min="9742" max="9742" width="6.875" style="3" customWidth="1"/>
    <col min="9743" max="9748" width="10.5" style="3" customWidth="1"/>
    <col min="9749" max="9749" width="6.875" style="3" customWidth="1"/>
    <col min="9750" max="9755" width="10.5" style="3" customWidth="1"/>
    <col min="9756" max="9756" width="6.875" style="3" customWidth="1"/>
    <col min="9757" max="9762" width="10.5" style="3" customWidth="1"/>
    <col min="9763" max="9763" width="6.875" style="3" customWidth="1"/>
    <col min="9764" max="9769" width="10.5" style="3" customWidth="1"/>
    <col min="9770" max="9770" width="6.875" style="3" customWidth="1"/>
    <col min="9771" max="9771" width="10.5" style="3" customWidth="1"/>
    <col min="9772" max="9772" width="10.875" style="3" customWidth="1"/>
    <col min="9773" max="9773" width="12.5" style="3" customWidth="1"/>
    <col min="9774" max="9774" width="10.5" style="3" customWidth="1"/>
    <col min="9775" max="9775" width="8.125" style="3" customWidth="1"/>
    <col min="9776" max="9776" width="9.5" style="3" customWidth="1"/>
    <col min="9777" max="9777" width="8.125" style="3" customWidth="1"/>
    <col min="9778" max="9778" width="8.625" style="3" customWidth="1"/>
    <col min="9779" max="9779" width="8.125" style="3" customWidth="1"/>
    <col min="9780" max="9780" width="12.125" style="3" customWidth="1"/>
    <col min="9781" max="9781" width="8.125" style="3" customWidth="1"/>
    <col min="9782" max="9969" width="8.125" style="3"/>
    <col min="9970" max="9970" width="21.75" style="3" customWidth="1"/>
    <col min="9971" max="9976" width="10.5" style="3" customWidth="1"/>
    <col min="9977" max="9977" width="6.875" style="3" customWidth="1"/>
    <col min="9978" max="9983" width="10.5" style="3" customWidth="1"/>
    <col min="9984" max="9984" width="6.875" style="3" customWidth="1"/>
    <col min="9985" max="9990" width="10.5" style="3" customWidth="1"/>
    <col min="9991" max="9991" width="6.875" style="3" customWidth="1"/>
    <col min="9992" max="9997" width="10.5" style="3" customWidth="1"/>
    <col min="9998" max="9998" width="6.875" style="3" customWidth="1"/>
    <col min="9999" max="10004" width="10.5" style="3" customWidth="1"/>
    <col min="10005" max="10005" width="6.875" style="3" customWidth="1"/>
    <col min="10006" max="10011" width="10.5" style="3" customWidth="1"/>
    <col min="10012" max="10012" width="6.875" style="3" customWidth="1"/>
    <col min="10013" max="10018" width="10.5" style="3" customWidth="1"/>
    <col min="10019" max="10019" width="6.875" style="3" customWidth="1"/>
    <col min="10020" max="10025" width="10.5" style="3" customWidth="1"/>
    <col min="10026" max="10026" width="6.875" style="3" customWidth="1"/>
    <col min="10027" max="10027" width="10.5" style="3" customWidth="1"/>
    <col min="10028" max="10028" width="10.875" style="3" customWidth="1"/>
    <col min="10029" max="10029" width="12.5" style="3" customWidth="1"/>
    <col min="10030" max="10030" width="10.5" style="3" customWidth="1"/>
    <col min="10031" max="10031" width="8.125" style="3" customWidth="1"/>
    <col min="10032" max="10032" width="9.5" style="3" customWidth="1"/>
    <col min="10033" max="10033" width="8.125" style="3" customWidth="1"/>
    <col min="10034" max="10034" width="8.625" style="3" customWidth="1"/>
    <col min="10035" max="10035" width="8.125" style="3" customWidth="1"/>
    <col min="10036" max="10036" width="12.125" style="3" customWidth="1"/>
    <col min="10037" max="10037" width="8.125" style="3" customWidth="1"/>
    <col min="10038" max="10225" width="8.125" style="3"/>
    <col min="10226" max="10226" width="21.75" style="3" customWidth="1"/>
    <col min="10227" max="10232" width="10.5" style="3" customWidth="1"/>
    <col min="10233" max="10233" width="6.875" style="3" customWidth="1"/>
    <col min="10234" max="10239" width="10.5" style="3" customWidth="1"/>
    <col min="10240" max="10240" width="6.875" style="3" customWidth="1"/>
    <col min="10241" max="10246" width="10.5" style="3" customWidth="1"/>
    <col min="10247" max="10247" width="6.875" style="3" customWidth="1"/>
    <col min="10248" max="10253" width="10.5" style="3" customWidth="1"/>
    <col min="10254" max="10254" width="6.875" style="3" customWidth="1"/>
    <col min="10255" max="10260" width="10.5" style="3" customWidth="1"/>
    <col min="10261" max="10261" width="6.875" style="3" customWidth="1"/>
    <col min="10262" max="10267" width="10.5" style="3" customWidth="1"/>
    <col min="10268" max="10268" width="6.875" style="3" customWidth="1"/>
    <col min="10269" max="10274" width="10.5" style="3" customWidth="1"/>
    <col min="10275" max="10275" width="6.875" style="3" customWidth="1"/>
    <col min="10276" max="10281" width="10.5" style="3" customWidth="1"/>
    <col min="10282" max="10282" width="6.875" style="3" customWidth="1"/>
    <col min="10283" max="10283" width="10.5" style="3" customWidth="1"/>
    <col min="10284" max="10284" width="10.875" style="3" customWidth="1"/>
    <col min="10285" max="10285" width="12.5" style="3" customWidth="1"/>
    <col min="10286" max="10286" width="10.5" style="3" customWidth="1"/>
    <col min="10287" max="10287" width="8.125" style="3" customWidth="1"/>
    <col min="10288" max="10288" width="9.5" style="3" customWidth="1"/>
    <col min="10289" max="10289" width="8.125" style="3" customWidth="1"/>
    <col min="10290" max="10290" width="8.625" style="3" customWidth="1"/>
    <col min="10291" max="10291" width="8.125" style="3" customWidth="1"/>
    <col min="10292" max="10292" width="12.125" style="3" customWidth="1"/>
    <col min="10293" max="10293" width="8.125" style="3" customWidth="1"/>
    <col min="10294" max="10481" width="8.125" style="3"/>
    <col min="10482" max="10482" width="21.75" style="3" customWidth="1"/>
    <col min="10483" max="10488" width="10.5" style="3" customWidth="1"/>
    <col min="10489" max="10489" width="6.875" style="3" customWidth="1"/>
    <col min="10490" max="10495" width="10.5" style="3" customWidth="1"/>
    <col min="10496" max="10496" width="6.875" style="3" customWidth="1"/>
    <col min="10497" max="10502" width="10.5" style="3" customWidth="1"/>
    <col min="10503" max="10503" width="6.875" style="3" customWidth="1"/>
    <col min="10504" max="10509" width="10.5" style="3" customWidth="1"/>
    <col min="10510" max="10510" width="6.875" style="3" customWidth="1"/>
    <col min="10511" max="10516" width="10.5" style="3" customWidth="1"/>
    <col min="10517" max="10517" width="6.875" style="3" customWidth="1"/>
    <col min="10518" max="10523" width="10.5" style="3" customWidth="1"/>
    <col min="10524" max="10524" width="6.875" style="3" customWidth="1"/>
    <col min="10525" max="10530" width="10.5" style="3" customWidth="1"/>
    <col min="10531" max="10531" width="6.875" style="3" customWidth="1"/>
    <col min="10532" max="10537" width="10.5" style="3" customWidth="1"/>
    <col min="10538" max="10538" width="6.875" style="3" customWidth="1"/>
    <col min="10539" max="10539" width="10.5" style="3" customWidth="1"/>
    <col min="10540" max="10540" width="10.875" style="3" customWidth="1"/>
    <col min="10541" max="10541" width="12.5" style="3" customWidth="1"/>
    <col min="10542" max="10542" width="10.5" style="3" customWidth="1"/>
    <col min="10543" max="10543" width="8.125" style="3" customWidth="1"/>
    <col min="10544" max="10544" width="9.5" style="3" customWidth="1"/>
    <col min="10545" max="10545" width="8.125" style="3" customWidth="1"/>
    <col min="10546" max="10546" width="8.625" style="3" customWidth="1"/>
    <col min="10547" max="10547" width="8.125" style="3" customWidth="1"/>
    <col min="10548" max="10548" width="12.125" style="3" customWidth="1"/>
    <col min="10549" max="10549" width="8.125" style="3" customWidth="1"/>
    <col min="10550" max="10737" width="8.125" style="3"/>
    <col min="10738" max="10738" width="21.75" style="3" customWidth="1"/>
    <col min="10739" max="10744" width="10.5" style="3" customWidth="1"/>
    <col min="10745" max="10745" width="6.875" style="3" customWidth="1"/>
    <col min="10746" max="10751" width="10.5" style="3" customWidth="1"/>
    <col min="10752" max="10752" width="6.875" style="3" customWidth="1"/>
    <col min="10753" max="10758" width="10.5" style="3" customWidth="1"/>
    <col min="10759" max="10759" width="6.875" style="3" customWidth="1"/>
    <col min="10760" max="10765" width="10.5" style="3" customWidth="1"/>
    <col min="10766" max="10766" width="6.875" style="3" customWidth="1"/>
    <col min="10767" max="10772" width="10.5" style="3" customWidth="1"/>
    <col min="10773" max="10773" width="6.875" style="3" customWidth="1"/>
    <col min="10774" max="10779" width="10.5" style="3" customWidth="1"/>
    <col min="10780" max="10780" width="6.875" style="3" customWidth="1"/>
    <col min="10781" max="10786" width="10.5" style="3" customWidth="1"/>
    <col min="10787" max="10787" width="6.875" style="3" customWidth="1"/>
    <col min="10788" max="10793" width="10.5" style="3" customWidth="1"/>
    <col min="10794" max="10794" width="6.875" style="3" customWidth="1"/>
    <col min="10795" max="10795" width="10.5" style="3" customWidth="1"/>
    <col min="10796" max="10796" width="10.875" style="3" customWidth="1"/>
    <col min="10797" max="10797" width="12.5" style="3" customWidth="1"/>
    <col min="10798" max="10798" width="10.5" style="3" customWidth="1"/>
    <col min="10799" max="10799" width="8.125" style="3" customWidth="1"/>
    <col min="10800" max="10800" width="9.5" style="3" customWidth="1"/>
    <col min="10801" max="10801" width="8.125" style="3" customWidth="1"/>
    <col min="10802" max="10802" width="8.625" style="3" customWidth="1"/>
    <col min="10803" max="10803" width="8.125" style="3" customWidth="1"/>
    <col min="10804" max="10804" width="12.125" style="3" customWidth="1"/>
    <col min="10805" max="10805" width="8.125" style="3" customWidth="1"/>
    <col min="10806" max="10993" width="8.125" style="3"/>
    <col min="10994" max="10994" width="21.75" style="3" customWidth="1"/>
    <col min="10995" max="11000" width="10.5" style="3" customWidth="1"/>
    <col min="11001" max="11001" width="6.875" style="3" customWidth="1"/>
    <col min="11002" max="11007" width="10.5" style="3" customWidth="1"/>
    <col min="11008" max="11008" width="6.875" style="3" customWidth="1"/>
    <col min="11009" max="11014" width="10.5" style="3" customWidth="1"/>
    <col min="11015" max="11015" width="6.875" style="3" customWidth="1"/>
    <col min="11016" max="11021" width="10.5" style="3" customWidth="1"/>
    <col min="11022" max="11022" width="6.875" style="3" customWidth="1"/>
    <col min="11023" max="11028" width="10.5" style="3" customWidth="1"/>
    <col min="11029" max="11029" width="6.875" style="3" customWidth="1"/>
    <col min="11030" max="11035" width="10.5" style="3" customWidth="1"/>
    <col min="11036" max="11036" width="6.875" style="3" customWidth="1"/>
    <col min="11037" max="11042" width="10.5" style="3" customWidth="1"/>
    <col min="11043" max="11043" width="6.875" style="3" customWidth="1"/>
    <col min="11044" max="11049" width="10.5" style="3" customWidth="1"/>
    <col min="11050" max="11050" width="6.875" style="3" customWidth="1"/>
    <col min="11051" max="11051" width="10.5" style="3" customWidth="1"/>
    <col min="11052" max="11052" width="10.875" style="3" customWidth="1"/>
    <col min="11053" max="11053" width="12.5" style="3" customWidth="1"/>
    <col min="11054" max="11054" width="10.5" style="3" customWidth="1"/>
    <col min="11055" max="11055" width="8.125" style="3" customWidth="1"/>
    <col min="11056" max="11056" width="9.5" style="3" customWidth="1"/>
    <col min="11057" max="11057" width="8.125" style="3" customWidth="1"/>
    <col min="11058" max="11058" width="8.625" style="3" customWidth="1"/>
    <col min="11059" max="11059" width="8.125" style="3" customWidth="1"/>
    <col min="11060" max="11060" width="12.125" style="3" customWidth="1"/>
    <col min="11061" max="11061" width="8.125" style="3" customWidth="1"/>
    <col min="11062" max="11249" width="8.125" style="3"/>
    <col min="11250" max="11250" width="21.75" style="3" customWidth="1"/>
    <col min="11251" max="11256" width="10.5" style="3" customWidth="1"/>
    <col min="11257" max="11257" width="6.875" style="3" customWidth="1"/>
    <col min="11258" max="11263" width="10.5" style="3" customWidth="1"/>
    <col min="11264" max="11264" width="6.875" style="3" customWidth="1"/>
    <col min="11265" max="11270" width="10.5" style="3" customWidth="1"/>
    <col min="11271" max="11271" width="6.875" style="3" customWidth="1"/>
    <col min="11272" max="11277" width="10.5" style="3" customWidth="1"/>
    <col min="11278" max="11278" width="6.875" style="3" customWidth="1"/>
    <col min="11279" max="11284" width="10.5" style="3" customWidth="1"/>
    <col min="11285" max="11285" width="6.875" style="3" customWidth="1"/>
    <col min="11286" max="11291" width="10.5" style="3" customWidth="1"/>
    <col min="11292" max="11292" width="6.875" style="3" customWidth="1"/>
    <col min="11293" max="11298" width="10.5" style="3" customWidth="1"/>
    <col min="11299" max="11299" width="6.875" style="3" customWidth="1"/>
    <col min="11300" max="11305" width="10.5" style="3" customWidth="1"/>
    <col min="11306" max="11306" width="6.875" style="3" customWidth="1"/>
    <col min="11307" max="11307" width="10.5" style="3" customWidth="1"/>
    <col min="11308" max="11308" width="10.875" style="3" customWidth="1"/>
    <col min="11309" max="11309" width="12.5" style="3" customWidth="1"/>
    <col min="11310" max="11310" width="10.5" style="3" customWidth="1"/>
    <col min="11311" max="11311" width="8.125" style="3" customWidth="1"/>
    <col min="11312" max="11312" width="9.5" style="3" customWidth="1"/>
    <col min="11313" max="11313" width="8.125" style="3" customWidth="1"/>
    <col min="11314" max="11314" width="8.625" style="3" customWidth="1"/>
    <col min="11315" max="11315" width="8.125" style="3" customWidth="1"/>
    <col min="11316" max="11316" width="12.125" style="3" customWidth="1"/>
    <col min="11317" max="11317" width="8.125" style="3" customWidth="1"/>
    <col min="11318" max="11505" width="8.125" style="3"/>
    <col min="11506" max="11506" width="21.75" style="3" customWidth="1"/>
    <col min="11507" max="11512" width="10.5" style="3" customWidth="1"/>
    <col min="11513" max="11513" width="6.875" style="3" customWidth="1"/>
    <col min="11514" max="11519" width="10.5" style="3" customWidth="1"/>
    <col min="11520" max="11520" width="6.875" style="3" customWidth="1"/>
    <col min="11521" max="11526" width="10.5" style="3" customWidth="1"/>
    <col min="11527" max="11527" width="6.875" style="3" customWidth="1"/>
    <col min="11528" max="11533" width="10.5" style="3" customWidth="1"/>
    <col min="11534" max="11534" width="6.875" style="3" customWidth="1"/>
    <col min="11535" max="11540" width="10.5" style="3" customWidth="1"/>
    <col min="11541" max="11541" width="6.875" style="3" customWidth="1"/>
    <col min="11542" max="11547" width="10.5" style="3" customWidth="1"/>
    <col min="11548" max="11548" width="6.875" style="3" customWidth="1"/>
    <col min="11549" max="11554" width="10.5" style="3" customWidth="1"/>
    <col min="11555" max="11555" width="6.875" style="3" customWidth="1"/>
    <col min="11556" max="11561" width="10.5" style="3" customWidth="1"/>
    <col min="11562" max="11562" width="6.875" style="3" customWidth="1"/>
    <col min="11563" max="11563" width="10.5" style="3" customWidth="1"/>
    <col min="11564" max="11564" width="10.875" style="3" customWidth="1"/>
    <col min="11565" max="11565" width="12.5" style="3" customWidth="1"/>
    <col min="11566" max="11566" width="10.5" style="3" customWidth="1"/>
    <col min="11567" max="11567" width="8.125" style="3" customWidth="1"/>
    <col min="11568" max="11568" width="9.5" style="3" customWidth="1"/>
    <col min="11569" max="11569" width="8.125" style="3" customWidth="1"/>
    <col min="11570" max="11570" width="8.625" style="3" customWidth="1"/>
    <col min="11571" max="11571" width="8.125" style="3" customWidth="1"/>
    <col min="11572" max="11572" width="12.125" style="3" customWidth="1"/>
    <col min="11573" max="11573" width="8.125" style="3" customWidth="1"/>
    <col min="11574" max="11761" width="8.125" style="3"/>
    <col min="11762" max="11762" width="21.75" style="3" customWidth="1"/>
    <col min="11763" max="11768" width="10.5" style="3" customWidth="1"/>
    <col min="11769" max="11769" width="6.875" style="3" customWidth="1"/>
    <col min="11770" max="11775" width="10.5" style="3" customWidth="1"/>
    <col min="11776" max="11776" width="6.875" style="3" customWidth="1"/>
    <col min="11777" max="11782" width="10.5" style="3" customWidth="1"/>
    <col min="11783" max="11783" width="6.875" style="3" customWidth="1"/>
    <col min="11784" max="11789" width="10.5" style="3" customWidth="1"/>
    <col min="11790" max="11790" width="6.875" style="3" customWidth="1"/>
    <col min="11791" max="11796" width="10.5" style="3" customWidth="1"/>
    <col min="11797" max="11797" width="6.875" style="3" customWidth="1"/>
    <col min="11798" max="11803" width="10.5" style="3" customWidth="1"/>
    <col min="11804" max="11804" width="6.875" style="3" customWidth="1"/>
    <col min="11805" max="11810" width="10.5" style="3" customWidth="1"/>
    <col min="11811" max="11811" width="6.875" style="3" customWidth="1"/>
    <col min="11812" max="11817" width="10.5" style="3" customWidth="1"/>
    <col min="11818" max="11818" width="6.875" style="3" customWidth="1"/>
    <col min="11819" max="11819" width="10.5" style="3" customWidth="1"/>
    <col min="11820" max="11820" width="10.875" style="3" customWidth="1"/>
    <col min="11821" max="11821" width="12.5" style="3" customWidth="1"/>
    <col min="11822" max="11822" width="10.5" style="3" customWidth="1"/>
    <col min="11823" max="11823" width="8.125" style="3" customWidth="1"/>
    <col min="11824" max="11824" width="9.5" style="3" customWidth="1"/>
    <col min="11825" max="11825" width="8.125" style="3" customWidth="1"/>
    <col min="11826" max="11826" width="8.625" style="3" customWidth="1"/>
    <col min="11827" max="11827" width="8.125" style="3" customWidth="1"/>
    <col min="11828" max="11828" width="12.125" style="3" customWidth="1"/>
    <col min="11829" max="11829" width="8.125" style="3" customWidth="1"/>
    <col min="11830" max="12017" width="8.125" style="3"/>
    <col min="12018" max="12018" width="21.75" style="3" customWidth="1"/>
    <col min="12019" max="12024" width="10.5" style="3" customWidth="1"/>
    <col min="12025" max="12025" width="6.875" style="3" customWidth="1"/>
    <col min="12026" max="12031" width="10.5" style="3" customWidth="1"/>
    <col min="12032" max="12032" width="6.875" style="3" customWidth="1"/>
    <col min="12033" max="12038" width="10.5" style="3" customWidth="1"/>
    <col min="12039" max="12039" width="6.875" style="3" customWidth="1"/>
    <col min="12040" max="12045" width="10.5" style="3" customWidth="1"/>
    <col min="12046" max="12046" width="6.875" style="3" customWidth="1"/>
    <col min="12047" max="12052" width="10.5" style="3" customWidth="1"/>
    <col min="12053" max="12053" width="6.875" style="3" customWidth="1"/>
    <col min="12054" max="12059" width="10.5" style="3" customWidth="1"/>
    <col min="12060" max="12060" width="6.875" style="3" customWidth="1"/>
    <col min="12061" max="12066" width="10.5" style="3" customWidth="1"/>
    <col min="12067" max="12067" width="6.875" style="3" customWidth="1"/>
    <col min="12068" max="12073" width="10.5" style="3" customWidth="1"/>
    <col min="12074" max="12074" width="6.875" style="3" customWidth="1"/>
    <col min="12075" max="12075" width="10.5" style="3" customWidth="1"/>
    <col min="12076" max="12076" width="10.875" style="3" customWidth="1"/>
    <col min="12077" max="12077" width="12.5" style="3" customWidth="1"/>
    <col min="12078" max="12078" width="10.5" style="3" customWidth="1"/>
    <col min="12079" max="12079" width="8.125" style="3" customWidth="1"/>
    <col min="12080" max="12080" width="9.5" style="3" customWidth="1"/>
    <col min="12081" max="12081" width="8.125" style="3" customWidth="1"/>
    <col min="12082" max="12082" width="8.625" style="3" customWidth="1"/>
    <col min="12083" max="12083" width="8.125" style="3" customWidth="1"/>
    <col min="12084" max="12084" width="12.125" style="3" customWidth="1"/>
    <col min="12085" max="12085" width="8.125" style="3" customWidth="1"/>
    <col min="12086" max="12273" width="8.125" style="3"/>
    <col min="12274" max="12274" width="21.75" style="3" customWidth="1"/>
    <col min="12275" max="12280" width="10.5" style="3" customWidth="1"/>
    <col min="12281" max="12281" width="6.875" style="3" customWidth="1"/>
    <col min="12282" max="12287" width="10.5" style="3" customWidth="1"/>
    <col min="12288" max="12288" width="6.875" style="3" customWidth="1"/>
    <col min="12289" max="12294" width="10.5" style="3" customWidth="1"/>
    <col min="12295" max="12295" width="6.875" style="3" customWidth="1"/>
    <col min="12296" max="12301" width="10.5" style="3" customWidth="1"/>
    <col min="12302" max="12302" width="6.875" style="3" customWidth="1"/>
    <col min="12303" max="12308" width="10.5" style="3" customWidth="1"/>
    <col min="12309" max="12309" width="6.875" style="3" customWidth="1"/>
    <col min="12310" max="12315" width="10.5" style="3" customWidth="1"/>
    <col min="12316" max="12316" width="6.875" style="3" customWidth="1"/>
    <col min="12317" max="12322" width="10.5" style="3" customWidth="1"/>
    <col min="12323" max="12323" width="6.875" style="3" customWidth="1"/>
    <col min="12324" max="12329" width="10.5" style="3" customWidth="1"/>
    <col min="12330" max="12330" width="6.875" style="3" customWidth="1"/>
    <col min="12331" max="12331" width="10.5" style="3" customWidth="1"/>
    <col min="12332" max="12332" width="10.875" style="3" customWidth="1"/>
    <col min="12333" max="12333" width="12.5" style="3" customWidth="1"/>
    <col min="12334" max="12334" width="10.5" style="3" customWidth="1"/>
    <col min="12335" max="12335" width="8.125" style="3" customWidth="1"/>
    <col min="12336" max="12336" width="9.5" style="3" customWidth="1"/>
    <col min="12337" max="12337" width="8.125" style="3" customWidth="1"/>
    <col min="12338" max="12338" width="8.625" style="3" customWidth="1"/>
    <col min="12339" max="12339" width="8.125" style="3" customWidth="1"/>
    <col min="12340" max="12340" width="12.125" style="3" customWidth="1"/>
    <col min="12341" max="12341" width="8.125" style="3" customWidth="1"/>
    <col min="12342" max="12529" width="8.125" style="3"/>
    <col min="12530" max="12530" width="21.75" style="3" customWidth="1"/>
    <col min="12531" max="12536" width="10.5" style="3" customWidth="1"/>
    <col min="12537" max="12537" width="6.875" style="3" customWidth="1"/>
    <col min="12538" max="12543" width="10.5" style="3" customWidth="1"/>
    <col min="12544" max="12544" width="6.875" style="3" customWidth="1"/>
    <col min="12545" max="12550" width="10.5" style="3" customWidth="1"/>
    <col min="12551" max="12551" width="6.875" style="3" customWidth="1"/>
    <col min="12552" max="12557" width="10.5" style="3" customWidth="1"/>
    <col min="12558" max="12558" width="6.875" style="3" customWidth="1"/>
    <col min="12559" max="12564" width="10.5" style="3" customWidth="1"/>
    <col min="12565" max="12565" width="6.875" style="3" customWidth="1"/>
    <col min="12566" max="12571" width="10.5" style="3" customWidth="1"/>
    <col min="12572" max="12572" width="6.875" style="3" customWidth="1"/>
    <col min="12573" max="12578" width="10.5" style="3" customWidth="1"/>
    <col min="12579" max="12579" width="6.875" style="3" customWidth="1"/>
    <col min="12580" max="12585" width="10.5" style="3" customWidth="1"/>
    <col min="12586" max="12586" width="6.875" style="3" customWidth="1"/>
    <col min="12587" max="12587" width="10.5" style="3" customWidth="1"/>
    <col min="12588" max="12588" width="10.875" style="3" customWidth="1"/>
    <col min="12589" max="12589" width="12.5" style="3" customWidth="1"/>
    <col min="12590" max="12590" width="10.5" style="3" customWidth="1"/>
    <col min="12591" max="12591" width="8.125" style="3" customWidth="1"/>
    <col min="12592" max="12592" width="9.5" style="3" customWidth="1"/>
    <col min="12593" max="12593" width="8.125" style="3" customWidth="1"/>
    <col min="12594" max="12594" width="8.625" style="3" customWidth="1"/>
    <col min="12595" max="12595" width="8.125" style="3" customWidth="1"/>
    <col min="12596" max="12596" width="12.125" style="3" customWidth="1"/>
    <col min="12597" max="12597" width="8.125" style="3" customWidth="1"/>
    <col min="12598" max="12785" width="8.125" style="3"/>
    <col min="12786" max="12786" width="21.75" style="3" customWidth="1"/>
    <col min="12787" max="12792" width="10.5" style="3" customWidth="1"/>
    <col min="12793" max="12793" width="6.875" style="3" customWidth="1"/>
    <col min="12794" max="12799" width="10.5" style="3" customWidth="1"/>
    <col min="12800" max="12800" width="6.875" style="3" customWidth="1"/>
    <col min="12801" max="12806" width="10.5" style="3" customWidth="1"/>
    <col min="12807" max="12807" width="6.875" style="3" customWidth="1"/>
    <col min="12808" max="12813" width="10.5" style="3" customWidth="1"/>
    <col min="12814" max="12814" width="6.875" style="3" customWidth="1"/>
    <col min="12815" max="12820" width="10.5" style="3" customWidth="1"/>
    <col min="12821" max="12821" width="6.875" style="3" customWidth="1"/>
    <col min="12822" max="12827" width="10.5" style="3" customWidth="1"/>
    <col min="12828" max="12828" width="6.875" style="3" customWidth="1"/>
    <col min="12829" max="12834" width="10.5" style="3" customWidth="1"/>
    <col min="12835" max="12835" width="6.875" style="3" customWidth="1"/>
    <col min="12836" max="12841" width="10.5" style="3" customWidth="1"/>
    <col min="12842" max="12842" width="6.875" style="3" customWidth="1"/>
    <col min="12843" max="12843" width="10.5" style="3" customWidth="1"/>
    <col min="12844" max="12844" width="10.875" style="3" customWidth="1"/>
    <col min="12845" max="12845" width="12.5" style="3" customWidth="1"/>
    <col min="12846" max="12846" width="10.5" style="3" customWidth="1"/>
    <col min="12847" max="12847" width="8.125" style="3" customWidth="1"/>
    <col min="12848" max="12848" width="9.5" style="3" customWidth="1"/>
    <col min="12849" max="12849" width="8.125" style="3" customWidth="1"/>
    <col min="12850" max="12850" width="8.625" style="3" customWidth="1"/>
    <col min="12851" max="12851" width="8.125" style="3" customWidth="1"/>
    <col min="12852" max="12852" width="12.125" style="3" customWidth="1"/>
    <col min="12853" max="12853" width="8.125" style="3" customWidth="1"/>
    <col min="12854" max="13041" width="8.125" style="3"/>
    <col min="13042" max="13042" width="21.75" style="3" customWidth="1"/>
    <col min="13043" max="13048" width="10.5" style="3" customWidth="1"/>
    <col min="13049" max="13049" width="6.875" style="3" customWidth="1"/>
    <col min="13050" max="13055" width="10.5" style="3" customWidth="1"/>
    <col min="13056" max="13056" width="6.875" style="3" customWidth="1"/>
    <col min="13057" max="13062" width="10.5" style="3" customWidth="1"/>
    <col min="13063" max="13063" width="6.875" style="3" customWidth="1"/>
    <col min="13064" max="13069" width="10.5" style="3" customWidth="1"/>
    <col min="13070" max="13070" width="6.875" style="3" customWidth="1"/>
    <col min="13071" max="13076" width="10.5" style="3" customWidth="1"/>
    <col min="13077" max="13077" width="6.875" style="3" customWidth="1"/>
    <col min="13078" max="13083" width="10.5" style="3" customWidth="1"/>
    <col min="13084" max="13084" width="6.875" style="3" customWidth="1"/>
    <col min="13085" max="13090" width="10.5" style="3" customWidth="1"/>
    <col min="13091" max="13091" width="6.875" style="3" customWidth="1"/>
    <col min="13092" max="13097" width="10.5" style="3" customWidth="1"/>
    <col min="13098" max="13098" width="6.875" style="3" customWidth="1"/>
    <col min="13099" max="13099" width="10.5" style="3" customWidth="1"/>
    <col min="13100" max="13100" width="10.875" style="3" customWidth="1"/>
    <col min="13101" max="13101" width="12.5" style="3" customWidth="1"/>
    <col min="13102" max="13102" width="10.5" style="3" customWidth="1"/>
    <col min="13103" max="13103" width="8.125" style="3" customWidth="1"/>
    <col min="13104" max="13104" width="9.5" style="3" customWidth="1"/>
    <col min="13105" max="13105" width="8.125" style="3" customWidth="1"/>
    <col min="13106" max="13106" width="8.625" style="3" customWidth="1"/>
    <col min="13107" max="13107" width="8.125" style="3" customWidth="1"/>
    <col min="13108" max="13108" width="12.125" style="3" customWidth="1"/>
    <col min="13109" max="13109" width="8.125" style="3" customWidth="1"/>
    <col min="13110" max="13297" width="8.125" style="3"/>
    <col min="13298" max="13298" width="21.75" style="3" customWidth="1"/>
    <col min="13299" max="13304" width="10.5" style="3" customWidth="1"/>
    <col min="13305" max="13305" width="6.875" style="3" customWidth="1"/>
    <col min="13306" max="13311" width="10.5" style="3" customWidth="1"/>
    <col min="13312" max="13312" width="6.875" style="3" customWidth="1"/>
    <col min="13313" max="13318" width="10.5" style="3" customWidth="1"/>
    <col min="13319" max="13319" width="6.875" style="3" customWidth="1"/>
    <col min="13320" max="13325" width="10.5" style="3" customWidth="1"/>
    <col min="13326" max="13326" width="6.875" style="3" customWidth="1"/>
    <col min="13327" max="13332" width="10.5" style="3" customWidth="1"/>
    <col min="13333" max="13333" width="6.875" style="3" customWidth="1"/>
    <col min="13334" max="13339" width="10.5" style="3" customWidth="1"/>
    <col min="13340" max="13340" width="6.875" style="3" customWidth="1"/>
    <col min="13341" max="13346" width="10.5" style="3" customWidth="1"/>
    <col min="13347" max="13347" width="6.875" style="3" customWidth="1"/>
    <col min="13348" max="13353" width="10.5" style="3" customWidth="1"/>
    <col min="13354" max="13354" width="6.875" style="3" customWidth="1"/>
    <col min="13355" max="13355" width="10.5" style="3" customWidth="1"/>
    <col min="13356" max="13356" width="10.875" style="3" customWidth="1"/>
    <col min="13357" max="13357" width="12.5" style="3" customWidth="1"/>
    <col min="13358" max="13358" width="10.5" style="3" customWidth="1"/>
    <col min="13359" max="13359" width="8.125" style="3" customWidth="1"/>
    <col min="13360" max="13360" width="9.5" style="3" customWidth="1"/>
    <col min="13361" max="13361" width="8.125" style="3" customWidth="1"/>
    <col min="13362" max="13362" width="8.625" style="3" customWidth="1"/>
    <col min="13363" max="13363" width="8.125" style="3" customWidth="1"/>
    <col min="13364" max="13364" width="12.125" style="3" customWidth="1"/>
    <col min="13365" max="13365" width="8.125" style="3" customWidth="1"/>
    <col min="13366" max="13553" width="8.125" style="3"/>
    <col min="13554" max="13554" width="21.75" style="3" customWidth="1"/>
    <col min="13555" max="13560" width="10.5" style="3" customWidth="1"/>
    <col min="13561" max="13561" width="6.875" style="3" customWidth="1"/>
    <col min="13562" max="13567" width="10.5" style="3" customWidth="1"/>
    <col min="13568" max="13568" width="6.875" style="3" customWidth="1"/>
    <col min="13569" max="13574" width="10.5" style="3" customWidth="1"/>
    <col min="13575" max="13575" width="6.875" style="3" customWidth="1"/>
    <col min="13576" max="13581" width="10.5" style="3" customWidth="1"/>
    <col min="13582" max="13582" width="6.875" style="3" customWidth="1"/>
    <col min="13583" max="13588" width="10.5" style="3" customWidth="1"/>
    <col min="13589" max="13589" width="6.875" style="3" customWidth="1"/>
    <col min="13590" max="13595" width="10.5" style="3" customWidth="1"/>
    <col min="13596" max="13596" width="6.875" style="3" customWidth="1"/>
    <col min="13597" max="13602" width="10.5" style="3" customWidth="1"/>
    <col min="13603" max="13603" width="6.875" style="3" customWidth="1"/>
    <col min="13604" max="13609" width="10.5" style="3" customWidth="1"/>
    <col min="13610" max="13610" width="6.875" style="3" customWidth="1"/>
    <col min="13611" max="13611" width="10.5" style="3" customWidth="1"/>
    <col min="13612" max="13612" width="10.875" style="3" customWidth="1"/>
    <col min="13613" max="13613" width="12.5" style="3" customWidth="1"/>
    <col min="13614" max="13614" width="10.5" style="3" customWidth="1"/>
    <col min="13615" max="13615" width="8.125" style="3" customWidth="1"/>
    <col min="13616" max="13616" width="9.5" style="3" customWidth="1"/>
    <col min="13617" max="13617" width="8.125" style="3" customWidth="1"/>
    <col min="13618" max="13618" width="8.625" style="3" customWidth="1"/>
    <col min="13619" max="13619" width="8.125" style="3" customWidth="1"/>
    <col min="13620" max="13620" width="12.125" style="3" customWidth="1"/>
    <col min="13621" max="13621" width="8.125" style="3" customWidth="1"/>
    <col min="13622" max="13809" width="8.125" style="3"/>
    <col min="13810" max="13810" width="21.75" style="3" customWidth="1"/>
    <col min="13811" max="13816" width="10.5" style="3" customWidth="1"/>
    <col min="13817" max="13817" width="6.875" style="3" customWidth="1"/>
    <col min="13818" max="13823" width="10.5" style="3" customWidth="1"/>
    <col min="13824" max="13824" width="6.875" style="3" customWidth="1"/>
    <col min="13825" max="13830" width="10.5" style="3" customWidth="1"/>
    <col min="13831" max="13831" width="6.875" style="3" customWidth="1"/>
    <col min="13832" max="13837" width="10.5" style="3" customWidth="1"/>
    <col min="13838" max="13838" width="6.875" style="3" customWidth="1"/>
    <col min="13839" max="13844" width="10.5" style="3" customWidth="1"/>
    <col min="13845" max="13845" width="6.875" style="3" customWidth="1"/>
    <col min="13846" max="13851" width="10.5" style="3" customWidth="1"/>
    <col min="13852" max="13852" width="6.875" style="3" customWidth="1"/>
    <col min="13853" max="13858" width="10.5" style="3" customWidth="1"/>
    <col min="13859" max="13859" width="6.875" style="3" customWidth="1"/>
    <col min="13860" max="13865" width="10.5" style="3" customWidth="1"/>
    <col min="13866" max="13866" width="6.875" style="3" customWidth="1"/>
    <col min="13867" max="13867" width="10.5" style="3" customWidth="1"/>
    <col min="13868" max="13868" width="10.875" style="3" customWidth="1"/>
    <col min="13869" max="13869" width="12.5" style="3" customWidth="1"/>
    <col min="13870" max="13870" width="10.5" style="3" customWidth="1"/>
    <col min="13871" max="13871" width="8.125" style="3" customWidth="1"/>
    <col min="13872" max="13872" width="9.5" style="3" customWidth="1"/>
    <col min="13873" max="13873" width="8.125" style="3" customWidth="1"/>
    <col min="13874" max="13874" width="8.625" style="3" customWidth="1"/>
    <col min="13875" max="13875" width="8.125" style="3" customWidth="1"/>
    <col min="13876" max="13876" width="12.125" style="3" customWidth="1"/>
    <col min="13877" max="13877" width="8.125" style="3" customWidth="1"/>
    <col min="13878" max="14065" width="8.125" style="3"/>
    <col min="14066" max="14066" width="21.75" style="3" customWidth="1"/>
    <col min="14067" max="14072" width="10.5" style="3" customWidth="1"/>
    <col min="14073" max="14073" width="6.875" style="3" customWidth="1"/>
    <col min="14074" max="14079" width="10.5" style="3" customWidth="1"/>
    <col min="14080" max="14080" width="6.875" style="3" customWidth="1"/>
    <col min="14081" max="14086" width="10.5" style="3" customWidth="1"/>
    <col min="14087" max="14087" width="6.875" style="3" customWidth="1"/>
    <col min="14088" max="14093" width="10.5" style="3" customWidth="1"/>
    <col min="14094" max="14094" width="6.875" style="3" customWidth="1"/>
    <col min="14095" max="14100" width="10.5" style="3" customWidth="1"/>
    <col min="14101" max="14101" width="6.875" style="3" customWidth="1"/>
    <col min="14102" max="14107" width="10.5" style="3" customWidth="1"/>
    <col min="14108" max="14108" width="6.875" style="3" customWidth="1"/>
    <col min="14109" max="14114" width="10.5" style="3" customWidth="1"/>
    <col min="14115" max="14115" width="6.875" style="3" customWidth="1"/>
    <col min="14116" max="14121" width="10.5" style="3" customWidth="1"/>
    <col min="14122" max="14122" width="6.875" style="3" customWidth="1"/>
    <col min="14123" max="14123" width="10.5" style="3" customWidth="1"/>
    <col min="14124" max="14124" width="10.875" style="3" customWidth="1"/>
    <col min="14125" max="14125" width="12.5" style="3" customWidth="1"/>
    <col min="14126" max="14126" width="10.5" style="3" customWidth="1"/>
    <col min="14127" max="14127" width="8.125" style="3" customWidth="1"/>
    <col min="14128" max="14128" width="9.5" style="3" customWidth="1"/>
    <col min="14129" max="14129" width="8.125" style="3" customWidth="1"/>
    <col min="14130" max="14130" width="8.625" style="3" customWidth="1"/>
    <col min="14131" max="14131" width="8.125" style="3" customWidth="1"/>
    <col min="14132" max="14132" width="12.125" style="3" customWidth="1"/>
    <col min="14133" max="14133" width="8.125" style="3" customWidth="1"/>
    <col min="14134" max="14321" width="8.125" style="3"/>
    <col min="14322" max="14322" width="21.75" style="3" customWidth="1"/>
    <col min="14323" max="14328" width="10.5" style="3" customWidth="1"/>
    <col min="14329" max="14329" width="6.875" style="3" customWidth="1"/>
    <col min="14330" max="14335" width="10.5" style="3" customWidth="1"/>
    <col min="14336" max="14336" width="6.875" style="3" customWidth="1"/>
    <col min="14337" max="14342" width="10.5" style="3" customWidth="1"/>
    <col min="14343" max="14343" width="6.875" style="3" customWidth="1"/>
    <col min="14344" max="14349" width="10.5" style="3" customWidth="1"/>
    <col min="14350" max="14350" width="6.875" style="3" customWidth="1"/>
    <col min="14351" max="14356" width="10.5" style="3" customWidth="1"/>
    <col min="14357" max="14357" width="6.875" style="3" customWidth="1"/>
    <col min="14358" max="14363" width="10.5" style="3" customWidth="1"/>
    <col min="14364" max="14364" width="6.875" style="3" customWidth="1"/>
    <col min="14365" max="14370" width="10.5" style="3" customWidth="1"/>
    <col min="14371" max="14371" width="6.875" style="3" customWidth="1"/>
    <col min="14372" max="14377" width="10.5" style="3" customWidth="1"/>
    <col min="14378" max="14378" width="6.875" style="3" customWidth="1"/>
    <col min="14379" max="14379" width="10.5" style="3" customWidth="1"/>
    <col min="14380" max="14380" width="10.875" style="3" customWidth="1"/>
    <col min="14381" max="14381" width="12.5" style="3" customWidth="1"/>
    <col min="14382" max="14382" width="10.5" style="3" customWidth="1"/>
    <col min="14383" max="14383" width="8.125" style="3" customWidth="1"/>
    <col min="14384" max="14384" width="9.5" style="3" customWidth="1"/>
    <col min="14385" max="14385" width="8.125" style="3" customWidth="1"/>
    <col min="14386" max="14386" width="8.625" style="3" customWidth="1"/>
    <col min="14387" max="14387" width="8.125" style="3" customWidth="1"/>
    <col min="14388" max="14388" width="12.125" style="3" customWidth="1"/>
    <col min="14389" max="14389" width="8.125" style="3" customWidth="1"/>
    <col min="14390" max="14577" width="8.125" style="3"/>
    <col min="14578" max="14578" width="21.75" style="3" customWidth="1"/>
    <col min="14579" max="14584" width="10.5" style="3" customWidth="1"/>
    <col min="14585" max="14585" width="6.875" style="3" customWidth="1"/>
    <col min="14586" max="14591" width="10.5" style="3" customWidth="1"/>
    <col min="14592" max="14592" width="6.875" style="3" customWidth="1"/>
    <col min="14593" max="14598" width="10.5" style="3" customWidth="1"/>
    <col min="14599" max="14599" width="6.875" style="3" customWidth="1"/>
    <col min="14600" max="14605" width="10.5" style="3" customWidth="1"/>
    <col min="14606" max="14606" width="6.875" style="3" customWidth="1"/>
    <col min="14607" max="14612" width="10.5" style="3" customWidth="1"/>
    <col min="14613" max="14613" width="6.875" style="3" customWidth="1"/>
    <col min="14614" max="14619" width="10.5" style="3" customWidth="1"/>
    <col min="14620" max="14620" width="6.875" style="3" customWidth="1"/>
    <col min="14621" max="14626" width="10.5" style="3" customWidth="1"/>
    <col min="14627" max="14627" width="6.875" style="3" customWidth="1"/>
    <col min="14628" max="14633" width="10.5" style="3" customWidth="1"/>
    <col min="14634" max="14634" width="6.875" style="3" customWidth="1"/>
    <col min="14635" max="14635" width="10.5" style="3" customWidth="1"/>
    <col min="14636" max="14636" width="10.875" style="3" customWidth="1"/>
    <col min="14637" max="14637" width="12.5" style="3" customWidth="1"/>
    <col min="14638" max="14638" width="10.5" style="3" customWidth="1"/>
    <col min="14639" max="14639" width="8.125" style="3" customWidth="1"/>
    <col min="14640" max="14640" width="9.5" style="3" customWidth="1"/>
    <col min="14641" max="14641" width="8.125" style="3" customWidth="1"/>
    <col min="14642" max="14642" width="8.625" style="3" customWidth="1"/>
    <col min="14643" max="14643" width="8.125" style="3" customWidth="1"/>
    <col min="14644" max="14644" width="12.125" style="3" customWidth="1"/>
    <col min="14645" max="14645" width="8.125" style="3" customWidth="1"/>
    <col min="14646" max="14833" width="8.125" style="3"/>
    <col min="14834" max="14834" width="21.75" style="3" customWidth="1"/>
    <col min="14835" max="14840" width="10.5" style="3" customWidth="1"/>
    <col min="14841" max="14841" width="6.875" style="3" customWidth="1"/>
    <col min="14842" max="14847" width="10.5" style="3" customWidth="1"/>
    <col min="14848" max="14848" width="6.875" style="3" customWidth="1"/>
    <col min="14849" max="14854" width="10.5" style="3" customWidth="1"/>
    <col min="14855" max="14855" width="6.875" style="3" customWidth="1"/>
    <col min="14856" max="14861" width="10.5" style="3" customWidth="1"/>
    <col min="14862" max="14862" width="6.875" style="3" customWidth="1"/>
    <col min="14863" max="14868" width="10.5" style="3" customWidth="1"/>
    <col min="14869" max="14869" width="6.875" style="3" customWidth="1"/>
    <col min="14870" max="14875" width="10.5" style="3" customWidth="1"/>
    <col min="14876" max="14876" width="6.875" style="3" customWidth="1"/>
    <col min="14877" max="14882" width="10.5" style="3" customWidth="1"/>
    <col min="14883" max="14883" width="6.875" style="3" customWidth="1"/>
    <col min="14884" max="14889" width="10.5" style="3" customWidth="1"/>
    <col min="14890" max="14890" width="6.875" style="3" customWidth="1"/>
    <col min="14891" max="14891" width="10.5" style="3" customWidth="1"/>
    <col min="14892" max="14892" width="10.875" style="3" customWidth="1"/>
    <col min="14893" max="14893" width="12.5" style="3" customWidth="1"/>
    <col min="14894" max="14894" width="10.5" style="3" customWidth="1"/>
    <col min="14895" max="14895" width="8.125" style="3" customWidth="1"/>
    <col min="14896" max="14896" width="9.5" style="3" customWidth="1"/>
    <col min="14897" max="14897" width="8.125" style="3" customWidth="1"/>
    <col min="14898" max="14898" width="8.625" style="3" customWidth="1"/>
    <col min="14899" max="14899" width="8.125" style="3" customWidth="1"/>
    <col min="14900" max="14900" width="12.125" style="3" customWidth="1"/>
    <col min="14901" max="14901" width="8.125" style="3" customWidth="1"/>
    <col min="14902" max="15089" width="8.125" style="3"/>
    <col min="15090" max="15090" width="21.75" style="3" customWidth="1"/>
    <col min="15091" max="15096" width="10.5" style="3" customWidth="1"/>
    <col min="15097" max="15097" width="6.875" style="3" customWidth="1"/>
    <col min="15098" max="15103" width="10.5" style="3" customWidth="1"/>
    <col min="15104" max="15104" width="6.875" style="3" customWidth="1"/>
    <col min="15105" max="15110" width="10.5" style="3" customWidth="1"/>
    <col min="15111" max="15111" width="6.875" style="3" customWidth="1"/>
    <col min="15112" max="15117" width="10.5" style="3" customWidth="1"/>
    <col min="15118" max="15118" width="6.875" style="3" customWidth="1"/>
    <col min="15119" max="15124" width="10.5" style="3" customWidth="1"/>
    <col min="15125" max="15125" width="6.875" style="3" customWidth="1"/>
    <col min="15126" max="15131" width="10.5" style="3" customWidth="1"/>
    <col min="15132" max="15132" width="6.875" style="3" customWidth="1"/>
    <col min="15133" max="15138" width="10.5" style="3" customWidth="1"/>
    <col min="15139" max="15139" width="6.875" style="3" customWidth="1"/>
    <col min="15140" max="15145" width="10.5" style="3" customWidth="1"/>
    <col min="15146" max="15146" width="6.875" style="3" customWidth="1"/>
    <col min="15147" max="15147" width="10.5" style="3" customWidth="1"/>
    <col min="15148" max="15148" width="10.875" style="3" customWidth="1"/>
    <col min="15149" max="15149" width="12.5" style="3" customWidth="1"/>
    <col min="15150" max="15150" width="10.5" style="3" customWidth="1"/>
    <col min="15151" max="15151" width="8.125" style="3" customWidth="1"/>
    <col min="15152" max="15152" width="9.5" style="3" customWidth="1"/>
    <col min="15153" max="15153" width="8.125" style="3" customWidth="1"/>
    <col min="15154" max="15154" width="8.625" style="3" customWidth="1"/>
    <col min="15155" max="15155" width="8.125" style="3" customWidth="1"/>
    <col min="15156" max="15156" width="12.125" style="3" customWidth="1"/>
    <col min="15157" max="15157" width="8.125" style="3" customWidth="1"/>
    <col min="15158" max="15345" width="8.125" style="3"/>
    <col min="15346" max="15346" width="21.75" style="3" customWidth="1"/>
    <col min="15347" max="15352" width="10.5" style="3" customWidth="1"/>
    <col min="15353" max="15353" width="6.875" style="3" customWidth="1"/>
    <col min="15354" max="15359" width="10.5" style="3" customWidth="1"/>
    <col min="15360" max="15360" width="6.875" style="3" customWidth="1"/>
    <col min="15361" max="15366" width="10.5" style="3" customWidth="1"/>
    <col min="15367" max="15367" width="6.875" style="3" customWidth="1"/>
    <col min="15368" max="15373" width="10.5" style="3" customWidth="1"/>
    <col min="15374" max="15374" width="6.875" style="3" customWidth="1"/>
    <col min="15375" max="15380" width="10.5" style="3" customWidth="1"/>
    <col min="15381" max="15381" width="6.875" style="3" customWidth="1"/>
    <col min="15382" max="15387" width="10.5" style="3" customWidth="1"/>
    <col min="15388" max="15388" width="6.875" style="3" customWidth="1"/>
    <col min="15389" max="15394" width="10.5" style="3" customWidth="1"/>
    <col min="15395" max="15395" width="6.875" style="3" customWidth="1"/>
    <col min="15396" max="15401" width="10.5" style="3" customWidth="1"/>
    <col min="15402" max="15402" width="6.875" style="3" customWidth="1"/>
    <col min="15403" max="15403" width="10.5" style="3" customWidth="1"/>
    <col min="15404" max="15404" width="10.875" style="3" customWidth="1"/>
    <col min="15405" max="15405" width="12.5" style="3" customWidth="1"/>
    <col min="15406" max="15406" width="10.5" style="3" customWidth="1"/>
    <col min="15407" max="15407" width="8.125" style="3" customWidth="1"/>
    <col min="15408" max="15408" width="9.5" style="3" customWidth="1"/>
    <col min="15409" max="15409" width="8.125" style="3" customWidth="1"/>
    <col min="15410" max="15410" width="8.625" style="3" customWidth="1"/>
    <col min="15411" max="15411" width="8.125" style="3" customWidth="1"/>
    <col min="15412" max="15412" width="12.125" style="3" customWidth="1"/>
    <col min="15413" max="15413" width="8.125" style="3" customWidth="1"/>
    <col min="15414" max="15601" width="8.125" style="3"/>
    <col min="15602" max="15602" width="21.75" style="3" customWidth="1"/>
    <col min="15603" max="15608" width="10.5" style="3" customWidth="1"/>
    <col min="15609" max="15609" width="6.875" style="3" customWidth="1"/>
    <col min="15610" max="15615" width="10.5" style="3" customWidth="1"/>
    <col min="15616" max="15616" width="6.875" style="3" customWidth="1"/>
    <col min="15617" max="15622" width="10.5" style="3" customWidth="1"/>
    <col min="15623" max="15623" width="6.875" style="3" customWidth="1"/>
    <col min="15624" max="15629" width="10.5" style="3" customWidth="1"/>
    <col min="15630" max="15630" width="6.875" style="3" customWidth="1"/>
    <col min="15631" max="15636" width="10.5" style="3" customWidth="1"/>
    <col min="15637" max="15637" width="6.875" style="3" customWidth="1"/>
    <col min="15638" max="15643" width="10.5" style="3" customWidth="1"/>
    <col min="15644" max="15644" width="6.875" style="3" customWidth="1"/>
    <col min="15645" max="15650" width="10.5" style="3" customWidth="1"/>
    <col min="15651" max="15651" width="6.875" style="3" customWidth="1"/>
    <col min="15652" max="15657" width="10.5" style="3" customWidth="1"/>
    <col min="15658" max="15658" width="6.875" style="3" customWidth="1"/>
    <col min="15659" max="15659" width="10.5" style="3" customWidth="1"/>
    <col min="15660" max="15660" width="10.875" style="3" customWidth="1"/>
    <col min="15661" max="15661" width="12.5" style="3" customWidth="1"/>
    <col min="15662" max="15662" width="10.5" style="3" customWidth="1"/>
    <col min="15663" max="15663" width="8.125" style="3" customWidth="1"/>
    <col min="15664" max="15664" width="9.5" style="3" customWidth="1"/>
    <col min="15665" max="15665" width="8.125" style="3" customWidth="1"/>
    <col min="15666" max="15666" width="8.625" style="3" customWidth="1"/>
    <col min="15667" max="15667" width="8.125" style="3" customWidth="1"/>
    <col min="15668" max="15668" width="12.125" style="3" customWidth="1"/>
    <col min="15669" max="15669" width="8.125" style="3" customWidth="1"/>
    <col min="15670" max="15857" width="8.125" style="3"/>
    <col min="15858" max="15858" width="21.75" style="3" customWidth="1"/>
    <col min="15859" max="15864" width="10.5" style="3" customWidth="1"/>
    <col min="15865" max="15865" width="6.875" style="3" customWidth="1"/>
    <col min="15866" max="15871" width="10.5" style="3" customWidth="1"/>
    <col min="15872" max="15872" width="6.875" style="3" customWidth="1"/>
    <col min="15873" max="15878" width="10.5" style="3" customWidth="1"/>
    <col min="15879" max="15879" width="6.875" style="3" customWidth="1"/>
    <col min="15880" max="15885" width="10.5" style="3" customWidth="1"/>
    <col min="15886" max="15886" width="6.875" style="3" customWidth="1"/>
    <col min="15887" max="15892" width="10.5" style="3" customWidth="1"/>
    <col min="15893" max="15893" width="6.875" style="3" customWidth="1"/>
    <col min="15894" max="15899" width="10.5" style="3" customWidth="1"/>
    <col min="15900" max="15900" width="6.875" style="3" customWidth="1"/>
    <col min="15901" max="15906" width="10.5" style="3" customWidth="1"/>
    <col min="15907" max="15907" width="6.875" style="3" customWidth="1"/>
    <col min="15908" max="15913" width="10.5" style="3" customWidth="1"/>
    <col min="15914" max="15914" width="6.875" style="3" customWidth="1"/>
    <col min="15915" max="15915" width="10.5" style="3" customWidth="1"/>
    <col min="15916" max="15916" width="10.875" style="3" customWidth="1"/>
    <col min="15917" max="15917" width="12.5" style="3" customWidth="1"/>
    <col min="15918" max="15918" width="10.5" style="3" customWidth="1"/>
    <col min="15919" max="15919" width="8.125" style="3" customWidth="1"/>
    <col min="15920" max="15920" width="9.5" style="3" customWidth="1"/>
    <col min="15921" max="15921" width="8.125" style="3" customWidth="1"/>
    <col min="15922" max="15922" width="8.625" style="3" customWidth="1"/>
    <col min="15923" max="15923" width="8.125" style="3" customWidth="1"/>
    <col min="15924" max="15924" width="12.125" style="3" customWidth="1"/>
    <col min="15925" max="15925" width="8.125" style="3" customWidth="1"/>
    <col min="15926" max="16113" width="8.125" style="3"/>
    <col min="16114" max="16114" width="21.75" style="3" customWidth="1"/>
    <col min="16115" max="16120" width="10.5" style="3" customWidth="1"/>
    <col min="16121" max="16121" width="6.875" style="3" customWidth="1"/>
    <col min="16122" max="16127" width="10.5" style="3" customWidth="1"/>
    <col min="16128" max="16128" width="6.875" style="3" customWidth="1"/>
    <col min="16129" max="16134" width="10.5" style="3" customWidth="1"/>
    <col min="16135" max="16135" width="6.875" style="3" customWidth="1"/>
    <col min="16136" max="16141" width="10.5" style="3" customWidth="1"/>
    <col min="16142" max="16142" width="6.875" style="3" customWidth="1"/>
    <col min="16143" max="16148" width="10.5" style="3" customWidth="1"/>
    <col min="16149" max="16149" width="6.875" style="3" customWidth="1"/>
    <col min="16150" max="16155" width="10.5" style="3" customWidth="1"/>
    <col min="16156" max="16156" width="6.875" style="3" customWidth="1"/>
    <col min="16157" max="16162" width="10.5" style="3" customWidth="1"/>
    <col min="16163" max="16163" width="6.875" style="3" customWidth="1"/>
    <col min="16164" max="16169" width="10.5" style="3" customWidth="1"/>
    <col min="16170" max="16170" width="6.875" style="3" customWidth="1"/>
    <col min="16171" max="16171" width="10.5" style="3" customWidth="1"/>
    <col min="16172" max="16172" width="10.875" style="3" customWidth="1"/>
    <col min="16173" max="16173" width="12.5" style="3" customWidth="1"/>
    <col min="16174" max="16174" width="10.5" style="3" customWidth="1"/>
    <col min="16175" max="16175" width="8.125" style="3" customWidth="1"/>
    <col min="16176" max="16176" width="9.5" style="3" customWidth="1"/>
    <col min="16177" max="16177" width="8.125" style="3" customWidth="1"/>
    <col min="16178" max="16178" width="8.625" style="3" customWidth="1"/>
    <col min="16179" max="16179" width="8.125" style="3" customWidth="1"/>
    <col min="16180" max="16180" width="12.125" style="3" customWidth="1"/>
    <col min="16181" max="16181" width="8.125" style="3" customWidth="1"/>
    <col min="16182" max="16384" width="8.125" style="3"/>
  </cols>
  <sheetData>
    <row r="1" spans="1:57" ht="18" customHeight="1">
      <c r="A1" s="1" t="s">
        <v>0</v>
      </c>
      <c r="B1" s="1"/>
      <c r="C1" s="2"/>
      <c r="D1" s="2"/>
      <c r="E1" s="2"/>
      <c r="F1" s="2"/>
      <c r="G1" s="2"/>
      <c r="H1" s="2"/>
      <c r="I1" s="2"/>
      <c r="W1" s="1"/>
      <c r="X1" s="2"/>
      <c r="Y1" s="2"/>
      <c r="Z1" s="2"/>
      <c r="AA1" s="2"/>
      <c r="AB1" s="2"/>
      <c r="AC1" s="2"/>
      <c r="AD1" s="2"/>
      <c r="AR1" s="1"/>
      <c r="AS1" s="2"/>
      <c r="AT1" s="2"/>
      <c r="AU1" s="2"/>
      <c r="AV1" s="2"/>
      <c r="AW1" s="2"/>
      <c r="AX1" s="2"/>
      <c r="AY1" s="2"/>
    </row>
    <row r="2" spans="1:57">
      <c r="A2" s="2"/>
      <c r="B2" s="2"/>
      <c r="C2" s="2"/>
      <c r="D2" s="2"/>
      <c r="E2" s="2"/>
      <c r="F2" s="2"/>
      <c r="G2" s="2"/>
      <c r="H2" s="2"/>
      <c r="I2" s="2"/>
      <c r="W2" s="2"/>
      <c r="X2" s="2"/>
      <c r="Y2" s="2"/>
      <c r="Z2" s="2"/>
      <c r="AA2" s="2"/>
      <c r="AB2" s="2"/>
      <c r="AC2" s="2"/>
      <c r="AD2" s="2"/>
      <c r="AR2" s="2"/>
      <c r="AS2" s="2"/>
      <c r="AT2" s="2"/>
      <c r="AU2" s="2"/>
      <c r="AV2" s="2"/>
      <c r="AW2" s="2"/>
      <c r="AX2" s="2"/>
      <c r="AY2" s="2"/>
    </row>
    <row r="3" spans="1:57" ht="14.25">
      <c r="A3" s="4" t="s">
        <v>1</v>
      </c>
      <c r="B3" s="4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  <c r="X3" s="5"/>
      <c r="Y3" s="5"/>
      <c r="Z3" s="5"/>
      <c r="AA3" s="5"/>
      <c r="AB3" s="5"/>
      <c r="AC3" s="5"/>
      <c r="AD3" s="5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4"/>
      <c r="AS3" s="5"/>
      <c r="AT3" s="5"/>
      <c r="AU3" s="5"/>
      <c r="AV3" s="5"/>
      <c r="AW3" s="5"/>
      <c r="AX3" s="5"/>
      <c r="AY3" s="5"/>
      <c r="AZ3" s="6"/>
      <c r="BA3" s="6"/>
      <c r="BB3" s="6"/>
      <c r="BC3" s="6"/>
      <c r="BD3" s="6"/>
      <c r="BE3" s="6"/>
    </row>
    <row r="4" spans="1:57">
      <c r="A4" s="5"/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O4" s="7" t="s">
        <v>2</v>
      </c>
      <c r="P4" s="6"/>
      <c r="Q4" s="6"/>
      <c r="R4" s="6"/>
      <c r="S4" s="6"/>
      <c r="T4" s="6"/>
      <c r="U4" s="6"/>
      <c r="W4" s="5"/>
      <c r="X4" s="5"/>
      <c r="Y4" s="5"/>
      <c r="Z4" s="5"/>
      <c r="AA4" s="5"/>
      <c r="AB4" s="5"/>
      <c r="AC4" s="8" t="s">
        <v>2</v>
      </c>
      <c r="AD4" s="5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8" t="s">
        <v>2</v>
      </c>
      <c r="AR4" s="5"/>
      <c r="AS4" s="5"/>
      <c r="AT4" s="5"/>
      <c r="AU4" s="5"/>
      <c r="AV4" s="5"/>
      <c r="AW4" s="5"/>
      <c r="AX4" s="5"/>
      <c r="AY4" s="5"/>
      <c r="AZ4" s="6"/>
      <c r="BA4" s="6"/>
      <c r="BB4" s="6"/>
      <c r="BC4" s="6"/>
      <c r="BD4" s="6"/>
      <c r="BE4" s="8" t="s">
        <v>2</v>
      </c>
    </row>
    <row r="5" spans="1:57" ht="18.75" customHeight="1">
      <c r="A5" s="10"/>
      <c r="B5" s="417" t="s">
        <v>317</v>
      </c>
      <c r="C5" s="417"/>
      <c r="D5" s="417"/>
      <c r="E5" s="417"/>
      <c r="F5" s="417"/>
      <c r="G5" s="417"/>
      <c r="H5" s="418"/>
      <c r="I5" s="417" t="s">
        <v>318</v>
      </c>
      <c r="J5" s="417"/>
      <c r="K5" s="417"/>
      <c r="L5" s="417"/>
      <c r="M5" s="417"/>
      <c r="N5" s="417"/>
      <c r="O5" s="418"/>
      <c r="P5" s="417" t="s">
        <v>319</v>
      </c>
      <c r="Q5" s="417"/>
      <c r="R5" s="417"/>
      <c r="S5" s="417"/>
      <c r="T5" s="417"/>
      <c r="U5" s="417"/>
      <c r="V5" s="418"/>
      <c r="W5" s="417" t="s">
        <v>320</v>
      </c>
      <c r="X5" s="417"/>
      <c r="Y5" s="417"/>
      <c r="Z5" s="417"/>
      <c r="AA5" s="417"/>
      <c r="AB5" s="417"/>
      <c r="AC5" s="418"/>
      <c r="AD5" s="419" t="s">
        <v>321</v>
      </c>
      <c r="AE5" s="419"/>
      <c r="AF5" s="419"/>
      <c r="AG5" s="419"/>
      <c r="AH5" s="419"/>
      <c r="AI5" s="419"/>
      <c r="AJ5" s="420"/>
      <c r="AK5" s="417" t="s">
        <v>322</v>
      </c>
      <c r="AL5" s="417"/>
      <c r="AM5" s="417"/>
      <c r="AN5" s="417"/>
      <c r="AO5" s="417"/>
      <c r="AP5" s="417"/>
      <c r="AQ5" s="418"/>
      <c r="AR5" s="421" t="s">
        <v>323</v>
      </c>
      <c r="AS5" s="417"/>
      <c r="AT5" s="417"/>
      <c r="AU5" s="417"/>
      <c r="AV5" s="417"/>
      <c r="AW5" s="417"/>
      <c r="AX5" s="418"/>
      <c r="AY5" s="417" t="s">
        <v>324</v>
      </c>
      <c r="AZ5" s="417"/>
      <c r="BA5" s="417"/>
      <c r="BB5" s="417"/>
      <c r="BC5" s="417"/>
      <c r="BD5" s="417"/>
      <c r="BE5" s="418"/>
    </row>
    <row r="6" spans="1:57">
      <c r="A6" s="11"/>
      <c r="B6" s="12" t="s">
        <v>6</v>
      </c>
      <c r="C6" s="12" t="s">
        <v>7</v>
      </c>
      <c r="D6" s="12" t="s">
        <v>8</v>
      </c>
      <c r="E6" s="12" t="s">
        <v>9</v>
      </c>
      <c r="F6" s="12" t="s">
        <v>305</v>
      </c>
      <c r="G6" s="13"/>
      <c r="H6" s="14"/>
      <c r="I6" s="12" t="s">
        <v>6</v>
      </c>
      <c r="J6" s="12" t="s">
        <v>7</v>
      </c>
      <c r="K6" s="12" t="s">
        <v>8</v>
      </c>
      <c r="L6" s="12" t="s">
        <v>9</v>
      </c>
      <c r="M6" s="12" t="s">
        <v>305</v>
      </c>
      <c r="N6" s="13"/>
      <c r="O6" s="14"/>
      <c r="P6" s="12" t="s">
        <v>6</v>
      </c>
      <c r="Q6" s="12" t="s">
        <v>7</v>
      </c>
      <c r="R6" s="12" t="s">
        <v>8</v>
      </c>
      <c r="S6" s="12" t="s">
        <v>9</v>
      </c>
      <c r="T6" s="12" t="s">
        <v>305</v>
      </c>
      <c r="U6" s="13"/>
      <c r="V6" s="14"/>
      <c r="W6" s="12" t="s">
        <v>6</v>
      </c>
      <c r="X6" s="12" t="s">
        <v>7</v>
      </c>
      <c r="Y6" s="12" t="s">
        <v>8</v>
      </c>
      <c r="Z6" s="12" t="s">
        <v>9</v>
      </c>
      <c r="AA6" s="12" t="s">
        <v>305</v>
      </c>
      <c r="AB6" s="13"/>
      <c r="AC6" s="14"/>
      <c r="AD6" s="12" t="s">
        <v>6</v>
      </c>
      <c r="AE6" s="12" t="s">
        <v>7</v>
      </c>
      <c r="AF6" s="12" t="s">
        <v>8</v>
      </c>
      <c r="AG6" s="12" t="s">
        <v>9</v>
      </c>
      <c r="AH6" s="12" t="s">
        <v>305</v>
      </c>
      <c r="AI6" s="13"/>
      <c r="AJ6" s="14"/>
      <c r="AK6" s="12" t="s">
        <v>6</v>
      </c>
      <c r="AL6" s="12" t="s">
        <v>7</v>
      </c>
      <c r="AM6" s="12" t="s">
        <v>8</v>
      </c>
      <c r="AN6" s="12" t="s">
        <v>9</v>
      </c>
      <c r="AO6" s="12" t="s">
        <v>305</v>
      </c>
      <c r="AP6" s="13"/>
      <c r="AQ6" s="14"/>
      <c r="AR6" s="12" t="s">
        <v>6</v>
      </c>
      <c r="AS6" s="12" t="s">
        <v>7</v>
      </c>
      <c r="AT6" s="12" t="s">
        <v>8</v>
      </c>
      <c r="AU6" s="12" t="s">
        <v>9</v>
      </c>
      <c r="AV6" s="12" t="s">
        <v>305</v>
      </c>
      <c r="AW6" s="13"/>
      <c r="AX6" s="14"/>
      <c r="AY6" s="12" t="s">
        <v>6</v>
      </c>
      <c r="AZ6" s="12" t="s">
        <v>7</v>
      </c>
      <c r="BA6" s="12" t="s">
        <v>8</v>
      </c>
      <c r="BB6" s="12" t="s">
        <v>9</v>
      </c>
      <c r="BC6" s="12" t="s">
        <v>305</v>
      </c>
      <c r="BD6" s="13"/>
      <c r="BE6" s="14"/>
    </row>
    <row r="7" spans="1:57">
      <c r="A7" s="15"/>
      <c r="B7" s="16"/>
      <c r="C7" s="361"/>
      <c r="D7" s="17"/>
      <c r="E7" s="17" t="s">
        <v>12</v>
      </c>
      <c r="F7" s="17" t="s">
        <v>306</v>
      </c>
      <c r="G7" s="18" t="s">
        <v>14</v>
      </c>
      <c r="H7" s="19" t="s">
        <v>15</v>
      </c>
      <c r="I7" s="16"/>
      <c r="K7" s="397"/>
      <c r="L7" s="397" t="s">
        <v>12</v>
      </c>
      <c r="M7" s="397" t="s">
        <v>306</v>
      </c>
      <c r="N7" s="398" t="s">
        <v>14</v>
      </c>
      <c r="O7" s="399" t="s">
        <v>15</v>
      </c>
      <c r="P7" s="400"/>
      <c r="R7" s="397"/>
      <c r="S7" s="397" t="s">
        <v>307</v>
      </c>
      <c r="T7" s="397" t="s">
        <v>306</v>
      </c>
      <c r="U7" s="398" t="s">
        <v>14</v>
      </c>
      <c r="V7" s="399" t="s">
        <v>15</v>
      </c>
      <c r="W7" s="400"/>
      <c r="Y7" s="397"/>
      <c r="Z7" s="397" t="s">
        <v>12</v>
      </c>
      <c r="AA7" s="397" t="s">
        <v>13</v>
      </c>
      <c r="AB7" s="398" t="s">
        <v>14</v>
      </c>
      <c r="AC7" s="399" t="s">
        <v>15</v>
      </c>
      <c r="AD7" s="400"/>
      <c r="AF7" s="397"/>
      <c r="AG7" s="397" t="s">
        <v>12</v>
      </c>
      <c r="AH7" s="397" t="s">
        <v>13</v>
      </c>
      <c r="AI7" s="398" t="s">
        <v>14</v>
      </c>
      <c r="AJ7" s="399" t="s">
        <v>15</v>
      </c>
      <c r="AK7" s="400"/>
      <c r="AM7" s="397"/>
      <c r="AN7" s="397" t="s">
        <v>12</v>
      </c>
      <c r="AO7" s="397" t="s">
        <v>13</v>
      </c>
      <c r="AP7" s="398" t="s">
        <v>14</v>
      </c>
      <c r="AQ7" s="399" t="s">
        <v>15</v>
      </c>
      <c r="AR7" s="400"/>
      <c r="AT7" s="397"/>
      <c r="AU7" s="397" t="s">
        <v>12</v>
      </c>
      <c r="AV7" s="397" t="s">
        <v>13</v>
      </c>
      <c r="AW7" s="398" t="s">
        <v>14</v>
      </c>
      <c r="AX7" s="399" t="s">
        <v>15</v>
      </c>
      <c r="AY7" s="400"/>
      <c r="BA7" s="397"/>
      <c r="BB7" s="397" t="s">
        <v>12</v>
      </c>
      <c r="BC7" s="397" t="s">
        <v>13</v>
      </c>
      <c r="BD7" s="398" t="s">
        <v>14</v>
      </c>
      <c r="BE7" s="399" t="s">
        <v>15</v>
      </c>
    </row>
    <row r="8" spans="1:57">
      <c r="A8" s="20" t="s">
        <v>23</v>
      </c>
      <c r="B8" s="368">
        <v>31806090</v>
      </c>
      <c r="C8" s="21">
        <v>32263786</v>
      </c>
      <c r="D8" s="22">
        <f>SUM(D9,D13,D30)</f>
        <v>32309241</v>
      </c>
      <c r="E8" s="22">
        <f>SUM(E9,E13,E30)</f>
        <v>34583748</v>
      </c>
      <c r="F8" s="22">
        <v>34066135</v>
      </c>
      <c r="G8" s="21">
        <f t="shared" ref="G8:G35" si="0">F8-E8</f>
        <v>-517613</v>
      </c>
      <c r="H8" s="369">
        <f t="shared" ref="H8:H35" si="1">G8/E8*100</f>
        <v>-1.4966943432504771</v>
      </c>
      <c r="I8" s="21">
        <v>34218</v>
      </c>
      <c r="J8" s="365">
        <v>34391</v>
      </c>
      <c r="K8" s="365">
        <f>SUM(K9,K13,K30)</f>
        <v>37446</v>
      </c>
      <c r="L8" s="365">
        <f>SUM(L9,L13,L30)</f>
        <v>39541</v>
      </c>
      <c r="M8" s="365">
        <v>40962</v>
      </c>
      <c r="N8" s="365">
        <f>M8-L8</f>
        <v>1421</v>
      </c>
      <c r="O8" s="383">
        <f>N8/L8*100</f>
        <v>3.5937381452163573</v>
      </c>
      <c r="P8" s="365">
        <v>14002754</v>
      </c>
      <c r="Q8" s="366">
        <v>14298422</v>
      </c>
      <c r="R8" s="365">
        <f>SUM(R9,R13,R30)</f>
        <v>13537765</v>
      </c>
      <c r="S8" s="365">
        <f>SUM(S9,S13,S30)</f>
        <v>14436157</v>
      </c>
      <c r="T8" s="365">
        <v>16045913</v>
      </c>
      <c r="U8" s="365">
        <f>T8-S8</f>
        <v>1609756</v>
      </c>
      <c r="V8" s="383">
        <f>U8/S8*100</f>
        <v>11.150862379787085</v>
      </c>
      <c r="W8" s="365">
        <v>234793</v>
      </c>
      <c r="X8" s="366">
        <v>237402</v>
      </c>
      <c r="Y8" s="365">
        <f>SUM(Y9,Y13,Y30)</f>
        <v>201032</v>
      </c>
      <c r="Z8" s="365">
        <f>SUM(Z9,Z13,Z30)</f>
        <v>71824</v>
      </c>
      <c r="AA8" s="365">
        <v>0</v>
      </c>
      <c r="AB8" s="365">
        <f>AA8-Z8</f>
        <v>-71824</v>
      </c>
      <c r="AC8" s="383">
        <f>AB8/Z8*100</f>
        <v>-100</v>
      </c>
      <c r="AD8" s="365">
        <v>20639961</v>
      </c>
      <c r="AE8" s="365">
        <v>21655808</v>
      </c>
      <c r="AF8" s="365">
        <f>SUM(AF9,AF13,AF30)</f>
        <v>23827060</v>
      </c>
      <c r="AG8" s="365">
        <f>SUM(AG9,AG13,AG30)</f>
        <v>34504383</v>
      </c>
      <c r="AH8" s="365">
        <v>33756804</v>
      </c>
      <c r="AI8" s="365">
        <f>AH8-AG8</f>
        <v>-747579</v>
      </c>
      <c r="AJ8" s="383">
        <f>AI8/AG8*100</f>
        <v>-2.1666203971825841</v>
      </c>
      <c r="AK8" s="365">
        <v>809747</v>
      </c>
      <c r="AL8" s="366">
        <v>980218</v>
      </c>
      <c r="AM8" s="365">
        <f>SUM(AM9,AM13,AM30)</f>
        <v>1054286</v>
      </c>
      <c r="AN8" s="365">
        <f>SUM(AN9,AN13,AN30)</f>
        <v>1068665</v>
      </c>
      <c r="AO8" s="365">
        <v>1078288</v>
      </c>
      <c r="AP8" s="365">
        <f>AO8-AN8</f>
        <v>9623</v>
      </c>
      <c r="AQ8" s="383">
        <f>AP8/AN8*100</f>
        <v>0.90046927708870417</v>
      </c>
      <c r="AR8" s="384">
        <v>107670</v>
      </c>
      <c r="AS8" s="365">
        <v>108380</v>
      </c>
      <c r="AT8" s="365">
        <f>SUM(AT9,AT13,AT30)</f>
        <v>111411</v>
      </c>
      <c r="AU8" s="365">
        <f>SUM(AU9,AU13,AU30)</f>
        <v>112422</v>
      </c>
      <c r="AV8" s="365">
        <v>119771</v>
      </c>
      <c r="AW8" s="365">
        <f>AV8-AU8</f>
        <v>7349</v>
      </c>
      <c r="AX8" s="383">
        <f>AW8/AU8*100</f>
        <v>6.5369767483232826</v>
      </c>
      <c r="AY8" s="365">
        <v>67635233</v>
      </c>
      <c r="AZ8" s="366">
        <f t="shared" ref="AZ8:AZ35" si="2">C8+J8+Q8+X8+AE8+AL8+AS8</f>
        <v>69578407</v>
      </c>
      <c r="BA8" s="366">
        <f t="shared" ref="BA8:BA35" si="3">D8+K8+R8+Y8+AF8+AM8+AT8</f>
        <v>71078241</v>
      </c>
      <c r="BB8" s="366">
        <f t="shared" ref="BB8:BB35" si="4">E8+L8+S8+Z8+AG8+AN8+AU8</f>
        <v>84816740</v>
      </c>
      <c r="BC8" s="366">
        <f t="shared" ref="BC8:BC35" si="5">F8+M8+T8+AA8+AH8+AO8+AV8</f>
        <v>85107873</v>
      </c>
      <c r="BD8" s="365">
        <f>BC8-BB8</f>
        <v>291133</v>
      </c>
      <c r="BE8" s="383">
        <f>BD8/BB8*100</f>
        <v>0.3432494575952813</v>
      </c>
    </row>
    <row r="9" spans="1:57">
      <c r="A9" s="23" t="s">
        <v>24</v>
      </c>
      <c r="B9" s="371">
        <v>25404181</v>
      </c>
      <c r="C9" s="24">
        <v>25597283</v>
      </c>
      <c r="D9" s="24">
        <v>25641788</v>
      </c>
      <c r="E9" s="24">
        <v>25602347</v>
      </c>
      <c r="F9" s="25">
        <v>26058184</v>
      </c>
      <c r="G9" s="21">
        <f t="shared" si="0"/>
        <v>455837</v>
      </c>
      <c r="H9" s="369">
        <f t="shared" si="1"/>
        <v>1.7804500501457932</v>
      </c>
      <c r="I9" s="24">
        <v>32635</v>
      </c>
      <c r="J9" s="372">
        <v>32702</v>
      </c>
      <c r="K9" s="24">
        <v>34622</v>
      </c>
      <c r="L9" s="24">
        <v>36588</v>
      </c>
      <c r="M9" s="25">
        <v>38290</v>
      </c>
      <c r="N9" s="21">
        <f t="shared" ref="N9:N35" si="6">M9-L9</f>
        <v>1702</v>
      </c>
      <c r="O9" s="369">
        <f t="shared" ref="O9:O35" si="7">N9/L9*100</f>
        <v>4.6517984038482565</v>
      </c>
      <c r="P9" s="24">
        <v>10660699</v>
      </c>
      <c r="Q9" s="372">
        <v>10655390</v>
      </c>
      <c r="R9" s="24">
        <v>10291475</v>
      </c>
      <c r="S9" s="24">
        <v>9440624</v>
      </c>
      <c r="T9" s="25">
        <v>9633302</v>
      </c>
      <c r="U9" s="21">
        <f t="shared" ref="U9:U35" si="8">T9-S9</f>
        <v>192678</v>
      </c>
      <c r="V9" s="369">
        <f t="shared" ref="V9:V35" si="9">U9/S9*100</f>
        <v>2.0409455985112848</v>
      </c>
      <c r="W9" s="24">
        <v>218501</v>
      </c>
      <c r="X9" s="372">
        <v>213324</v>
      </c>
      <c r="Y9" s="24">
        <v>185093</v>
      </c>
      <c r="Z9" s="24">
        <v>15866</v>
      </c>
      <c r="AA9" s="25"/>
      <c r="AB9" s="21">
        <f t="shared" ref="AB9:AB35" si="10">AA9-Z9</f>
        <v>-15866</v>
      </c>
      <c r="AC9" s="369">
        <f t="shared" ref="AC9:AC35" si="11">AB9/Z9*100</f>
        <v>-100</v>
      </c>
      <c r="AD9" s="24">
        <v>10627177</v>
      </c>
      <c r="AE9" s="24">
        <v>10716290</v>
      </c>
      <c r="AF9" s="24">
        <v>11214514</v>
      </c>
      <c r="AG9" s="24">
        <v>14055605</v>
      </c>
      <c r="AH9" s="25">
        <v>14128508</v>
      </c>
      <c r="AI9" s="21">
        <f t="shared" ref="AI9:AI35" si="12">AH9-AG9</f>
        <v>72903</v>
      </c>
      <c r="AJ9" s="369">
        <f t="shared" ref="AJ9:AJ35" si="13">AI9/AG9*100</f>
        <v>0.51867564576551484</v>
      </c>
      <c r="AK9" s="25">
        <v>790342</v>
      </c>
      <c r="AL9" s="26">
        <v>950549</v>
      </c>
      <c r="AM9" s="25">
        <v>1013989</v>
      </c>
      <c r="AN9" s="25">
        <v>1038549</v>
      </c>
      <c r="AO9" s="25">
        <v>1057429</v>
      </c>
      <c r="AP9" s="21">
        <f t="shared" ref="AP9:AP35" si="14">AO9-AN9</f>
        <v>18880</v>
      </c>
      <c r="AQ9" s="369">
        <f t="shared" ref="AQ9:AQ35" si="15">AP9/AN9*100</f>
        <v>1.8179209647306003</v>
      </c>
      <c r="AR9" s="373">
        <v>105672</v>
      </c>
      <c r="AS9" s="25">
        <v>106229</v>
      </c>
      <c r="AT9" s="25">
        <v>109076</v>
      </c>
      <c r="AU9" s="25">
        <v>109474</v>
      </c>
      <c r="AV9" s="25">
        <v>117935</v>
      </c>
      <c r="AW9" s="21">
        <f t="shared" ref="AW9:AW35" si="16">AV9-AU9</f>
        <v>8461</v>
      </c>
      <c r="AX9" s="369">
        <f t="shared" ref="AX9:AX35" si="17">AW9/AU9*100</f>
        <v>7.72877578237755</v>
      </c>
      <c r="AY9" s="27">
        <v>47839207</v>
      </c>
      <c r="AZ9" s="374">
        <f t="shared" si="2"/>
        <v>48271767</v>
      </c>
      <c r="BA9" s="27">
        <f t="shared" si="3"/>
        <v>48490557</v>
      </c>
      <c r="BB9" s="27">
        <f t="shared" si="4"/>
        <v>50299053</v>
      </c>
      <c r="BC9" s="27">
        <f t="shared" si="5"/>
        <v>51033648</v>
      </c>
      <c r="BD9" s="21">
        <f t="shared" ref="BD9:BD35" si="18">BC9-BB9</f>
        <v>734595</v>
      </c>
      <c r="BE9" s="369">
        <f t="shared" ref="BE9:BE35" si="19">BD9/BB9*100</f>
        <v>1.4604549314278343</v>
      </c>
    </row>
    <row r="10" spans="1:57">
      <c r="A10" s="23" t="s">
        <v>26</v>
      </c>
      <c r="B10" s="371">
        <v>24243704</v>
      </c>
      <c r="C10" s="24">
        <v>24508155</v>
      </c>
      <c r="D10" s="24">
        <v>24350948</v>
      </c>
      <c r="E10" s="24">
        <v>24595264</v>
      </c>
      <c r="F10" s="25">
        <v>25030297</v>
      </c>
      <c r="G10" s="21">
        <f t="shared" si="0"/>
        <v>435033</v>
      </c>
      <c r="H10" s="369">
        <f t="shared" si="1"/>
        <v>1.7687673529342887</v>
      </c>
      <c r="I10" s="24">
        <v>32635</v>
      </c>
      <c r="J10" s="372">
        <v>32702</v>
      </c>
      <c r="K10" s="24">
        <v>34622</v>
      </c>
      <c r="L10" s="24">
        <v>36588</v>
      </c>
      <c r="M10" s="25">
        <v>38290</v>
      </c>
      <c r="N10" s="21">
        <f t="shared" si="6"/>
        <v>1702</v>
      </c>
      <c r="O10" s="369">
        <f t="shared" si="7"/>
        <v>4.6517984038482565</v>
      </c>
      <c r="P10" s="24">
        <v>9669751</v>
      </c>
      <c r="Q10" s="372">
        <v>9623394</v>
      </c>
      <c r="R10" s="24">
        <f>5608955+3643146</f>
        <v>9252101</v>
      </c>
      <c r="S10" s="24">
        <v>4966651</v>
      </c>
      <c r="T10" s="25">
        <v>4785349</v>
      </c>
      <c r="U10" s="21">
        <f t="shared" si="8"/>
        <v>-181302</v>
      </c>
      <c r="V10" s="369">
        <f t="shared" si="9"/>
        <v>-3.6503873535708471</v>
      </c>
      <c r="W10" s="24">
        <v>218501</v>
      </c>
      <c r="X10" s="372">
        <v>213324</v>
      </c>
      <c r="Y10" s="24">
        <v>185093</v>
      </c>
      <c r="Z10" s="24">
        <v>15866</v>
      </c>
      <c r="AA10" s="25"/>
      <c r="AB10" s="21">
        <f t="shared" si="10"/>
        <v>-15866</v>
      </c>
      <c r="AC10" s="369">
        <f t="shared" si="11"/>
        <v>-100</v>
      </c>
      <c r="AD10" s="24">
        <v>9053868</v>
      </c>
      <c r="AE10" s="24">
        <v>9306585</v>
      </c>
      <c r="AF10" s="24">
        <v>9610810</v>
      </c>
      <c r="AG10" s="24">
        <v>12288955</v>
      </c>
      <c r="AH10" s="25">
        <v>12367941</v>
      </c>
      <c r="AI10" s="21">
        <f t="shared" si="12"/>
        <v>78986</v>
      </c>
      <c r="AJ10" s="369">
        <f t="shared" si="13"/>
        <v>0.64273976102931452</v>
      </c>
      <c r="AK10" s="25">
        <v>666262</v>
      </c>
      <c r="AL10" s="26">
        <v>826983</v>
      </c>
      <c r="AM10" s="25">
        <f>225067+663473</f>
        <v>888540</v>
      </c>
      <c r="AN10" s="25">
        <v>912139</v>
      </c>
      <c r="AO10" s="25">
        <v>915447</v>
      </c>
      <c r="AP10" s="21">
        <f t="shared" si="14"/>
        <v>3308</v>
      </c>
      <c r="AQ10" s="369">
        <f t="shared" si="15"/>
        <v>0.36266402379461898</v>
      </c>
      <c r="AR10" s="373">
        <v>105672</v>
      </c>
      <c r="AS10" s="25">
        <v>106229</v>
      </c>
      <c r="AT10" s="25">
        <v>109076</v>
      </c>
      <c r="AU10" s="25">
        <v>109474</v>
      </c>
      <c r="AV10" s="25">
        <v>117935</v>
      </c>
      <c r="AW10" s="21">
        <f t="shared" si="16"/>
        <v>8461</v>
      </c>
      <c r="AX10" s="369">
        <f t="shared" si="17"/>
        <v>7.72877578237755</v>
      </c>
      <c r="AY10" s="27">
        <v>43990393</v>
      </c>
      <c r="AZ10" s="374">
        <f t="shared" si="2"/>
        <v>44617372</v>
      </c>
      <c r="BA10" s="27">
        <f t="shared" si="3"/>
        <v>44431190</v>
      </c>
      <c r="BB10" s="27">
        <f t="shared" si="4"/>
        <v>42924937</v>
      </c>
      <c r="BC10" s="27">
        <f t="shared" si="5"/>
        <v>43255259</v>
      </c>
      <c r="BD10" s="21">
        <f t="shared" si="18"/>
        <v>330322</v>
      </c>
      <c r="BE10" s="369">
        <f t="shared" si="19"/>
        <v>0.76953403565857303</v>
      </c>
    </row>
    <row r="11" spans="1:57">
      <c r="A11" s="23" t="s">
        <v>27</v>
      </c>
      <c r="B11" s="371">
        <v>223452</v>
      </c>
      <c r="C11" s="24">
        <v>170094</v>
      </c>
      <c r="D11" s="24">
        <v>290156</v>
      </c>
      <c r="E11" s="24">
        <v>185740</v>
      </c>
      <c r="F11" s="25">
        <v>201600</v>
      </c>
      <c r="G11" s="21">
        <f t="shared" si="0"/>
        <v>15860</v>
      </c>
      <c r="H11" s="369">
        <f t="shared" si="1"/>
        <v>8.5388177021643159</v>
      </c>
      <c r="I11" s="24"/>
      <c r="J11" s="372"/>
      <c r="K11" s="24"/>
      <c r="L11" s="24"/>
      <c r="M11" s="25"/>
      <c r="N11" s="21">
        <f t="shared" si="6"/>
        <v>0</v>
      </c>
      <c r="O11" s="369"/>
      <c r="P11" s="24">
        <v>454118</v>
      </c>
      <c r="Q11" s="372">
        <v>465582</v>
      </c>
      <c r="R11" s="24">
        <v>499733</v>
      </c>
      <c r="S11" s="24">
        <v>529343</v>
      </c>
      <c r="T11" s="25">
        <v>522203</v>
      </c>
      <c r="U11" s="21">
        <f t="shared" si="8"/>
        <v>-7140</v>
      </c>
      <c r="V11" s="369">
        <f t="shared" si="9"/>
        <v>-1.3488418662379591</v>
      </c>
      <c r="W11" s="24"/>
      <c r="X11" s="372"/>
      <c r="Y11" s="24"/>
      <c r="Z11" s="24"/>
      <c r="AA11" s="25"/>
      <c r="AB11" s="21">
        <f t="shared" si="10"/>
        <v>0</v>
      </c>
      <c r="AC11" s="369"/>
      <c r="AD11" s="24">
        <v>1414627</v>
      </c>
      <c r="AE11" s="24">
        <v>1316062</v>
      </c>
      <c r="AF11" s="24">
        <v>1497003</v>
      </c>
      <c r="AG11" s="24">
        <v>1681737</v>
      </c>
      <c r="AH11" s="25">
        <v>1683910</v>
      </c>
      <c r="AI11" s="21">
        <f t="shared" si="12"/>
        <v>2173</v>
      </c>
      <c r="AJ11" s="369">
        <f t="shared" si="13"/>
        <v>0.12921164248631029</v>
      </c>
      <c r="AK11" s="25"/>
      <c r="AL11" s="26"/>
      <c r="AM11" s="25"/>
      <c r="AN11" s="25"/>
      <c r="AO11" s="25"/>
      <c r="AP11" s="21">
        <f t="shared" si="14"/>
        <v>0</v>
      </c>
      <c r="AQ11" s="369"/>
      <c r="AR11" s="373"/>
      <c r="AS11" s="25"/>
      <c r="AT11" s="25"/>
      <c r="AU11" s="25"/>
      <c r="AV11" s="25"/>
      <c r="AW11" s="21">
        <f t="shared" si="16"/>
        <v>0</v>
      </c>
      <c r="AX11" s="369"/>
      <c r="AY11" s="27">
        <v>2092197</v>
      </c>
      <c r="AZ11" s="374">
        <f t="shared" si="2"/>
        <v>1951738</v>
      </c>
      <c r="BA11" s="27">
        <f t="shared" si="3"/>
        <v>2286892</v>
      </c>
      <c r="BB11" s="27">
        <f t="shared" si="4"/>
        <v>2396820</v>
      </c>
      <c r="BC11" s="27">
        <f t="shared" si="5"/>
        <v>2407713</v>
      </c>
      <c r="BD11" s="21">
        <f t="shared" si="18"/>
        <v>10893</v>
      </c>
      <c r="BE11" s="369">
        <f t="shared" si="19"/>
        <v>0.45447718226650313</v>
      </c>
    </row>
    <row r="12" spans="1:57">
      <c r="A12" s="23" t="s">
        <v>28</v>
      </c>
      <c r="B12" s="375">
        <v>937025</v>
      </c>
      <c r="C12" s="27">
        <v>919034</v>
      </c>
      <c r="D12" s="27">
        <f>D9-D10-D11</f>
        <v>1000684</v>
      </c>
      <c r="E12" s="27">
        <f>E9-E10-E11</f>
        <v>821343</v>
      </c>
      <c r="F12" s="27">
        <f>F9-F10-F11</f>
        <v>826287</v>
      </c>
      <c r="G12" s="21">
        <f t="shared" si="0"/>
        <v>4944</v>
      </c>
      <c r="H12" s="369">
        <f t="shared" si="1"/>
        <v>0.60194096741556213</v>
      </c>
      <c r="I12" s="27">
        <v>0</v>
      </c>
      <c r="J12" s="374">
        <v>0</v>
      </c>
      <c r="K12" s="27">
        <f>K9-K10-K11</f>
        <v>0</v>
      </c>
      <c r="L12" s="27">
        <f>L9-L10-L11</f>
        <v>0</v>
      </c>
      <c r="M12" s="27">
        <f>M9-M10-M11</f>
        <v>0</v>
      </c>
      <c r="N12" s="21">
        <f t="shared" si="6"/>
        <v>0</v>
      </c>
      <c r="O12" s="369"/>
      <c r="P12" s="27">
        <v>536830</v>
      </c>
      <c r="Q12" s="374">
        <v>566414</v>
      </c>
      <c r="R12" s="27">
        <f>R9-R10-R11</f>
        <v>539641</v>
      </c>
      <c r="S12" s="27">
        <f>S9-S10-S11</f>
        <v>3944630</v>
      </c>
      <c r="T12" s="27">
        <f>T9-T10-T11</f>
        <v>4325750</v>
      </c>
      <c r="U12" s="21">
        <f t="shared" si="8"/>
        <v>381120</v>
      </c>
      <c r="V12" s="369">
        <f t="shared" si="9"/>
        <v>9.6617426729503144</v>
      </c>
      <c r="W12" s="27">
        <v>0</v>
      </c>
      <c r="X12" s="374">
        <v>0</v>
      </c>
      <c r="Y12" s="27">
        <f>Y9-Y10-Y11</f>
        <v>0</v>
      </c>
      <c r="Z12" s="27">
        <f>Z9-Z10-Z11</f>
        <v>0</v>
      </c>
      <c r="AA12" s="21"/>
      <c r="AB12" s="21">
        <f t="shared" si="10"/>
        <v>0</v>
      </c>
      <c r="AC12" s="369"/>
      <c r="AD12" s="27">
        <v>158682</v>
      </c>
      <c r="AE12" s="27">
        <v>93643</v>
      </c>
      <c r="AF12" s="27">
        <f>AF9-AF10-AF11</f>
        <v>106701</v>
      </c>
      <c r="AG12" s="27">
        <f>AG9-AG10-AG11</f>
        <v>84913</v>
      </c>
      <c r="AH12" s="27">
        <f>AH9-AH10-AH11</f>
        <v>76657</v>
      </c>
      <c r="AI12" s="21">
        <f t="shared" si="12"/>
        <v>-8256</v>
      </c>
      <c r="AJ12" s="369">
        <f t="shared" si="13"/>
        <v>-9.7228928432631054</v>
      </c>
      <c r="AK12" s="21">
        <v>124080</v>
      </c>
      <c r="AL12" s="22">
        <v>123566</v>
      </c>
      <c r="AM12" s="21">
        <f>AM9-AM10-AM11</f>
        <v>125449</v>
      </c>
      <c r="AN12" s="21">
        <f>AN9-AN10-AN11</f>
        <v>126410</v>
      </c>
      <c r="AO12" s="21">
        <f>AO9-AO10-AO11</f>
        <v>141982</v>
      </c>
      <c r="AP12" s="21">
        <f t="shared" si="14"/>
        <v>15572</v>
      </c>
      <c r="AQ12" s="369">
        <f t="shared" si="15"/>
        <v>12.318645676766078</v>
      </c>
      <c r="AR12" s="370">
        <v>0</v>
      </c>
      <c r="AS12" s="21">
        <v>0</v>
      </c>
      <c r="AT12" s="21">
        <f>AT9-AT10-AT11</f>
        <v>0</v>
      </c>
      <c r="AU12" s="21">
        <f>AU9-AU10-AU11</f>
        <v>0</v>
      </c>
      <c r="AV12" s="21"/>
      <c r="AW12" s="21">
        <f t="shared" si="16"/>
        <v>0</v>
      </c>
      <c r="AX12" s="369"/>
      <c r="AY12" s="27">
        <v>1756617</v>
      </c>
      <c r="AZ12" s="374">
        <f t="shared" si="2"/>
        <v>1702657</v>
      </c>
      <c r="BA12" s="27">
        <f t="shared" si="3"/>
        <v>1772475</v>
      </c>
      <c r="BB12" s="27">
        <f t="shared" si="4"/>
        <v>4977296</v>
      </c>
      <c r="BC12" s="27">
        <f t="shared" si="5"/>
        <v>5370676</v>
      </c>
      <c r="BD12" s="21">
        <f t="shared" si="18"/>
        <v>393380</v>
      </c>
      <c r="BE12" s="369">
        <f t="shared" si="19"/>
        <v>7.9034881590325341</v>
      </c>
    </row>
    <row r="13" spans="1:57">
      <c r="A13" s="23" t="s">
        <v>29</v>
      </c>
      <c r="B13" s="371">
        <v>6303914</v>
      </c>
      <c r="C13" s="24">
        <v>6649075</v>
      </c>
      <c r="D13" s="24">
        <v>6660061</v>
      </c>
      <c r="E13" s="24">
        <v>7903891</v>
      </c>
      <c r="F13" s="25">
        <v>7994832</v>
      </c>
      <c r="G13" s="21">
        <f t="shared" si="0"/>
        <v>90941</v>
      </c>
      <c r="H13" s="369">
        <f t="shared" si="1"/>
        <v>1.1505851991126903</v>
      </c>
      <c r="I13" s="24">
        <v>1583</v>
      </c>
      <c r="J13" s="372">
        <v>1579</v>
      </c>
      <c r="K13" s="24">
        <v>2694</v>
      </c>
      <c r="L13" s="24">
        <v>2953</v>
      </c>
      <c r="M13" s="25">
        <v>2672</v>
      </c>
      <c r="N13" s="21">
        <f t="shared" si="6"/>
        <v>-281</v>
      </c>
      <c r="O13" s="369">
        <f t="shared" si="7"/>
        <v>-9.5157466982729417</v>
      </c>
      <c r="P13" s="24">
        <v>3139923</v>
      </c>
      <c r="Q13" s="372">
        <v>2900584</v>
      </c>
      <c r="R13" s="24">
        <v>2976187</v>
      </c>
      <c r="S13" s="24">
        <v>4541526</v>
      </c>
      <c r="T13" s="25">
        <v>6117780</v>
      </c>
      <c r="U13" s="21">
        <f t="shared" si="8"/>
        <v>1576254</v>
      </c>
      <c r="V13" s="369">
        <f t="shared" si="9"/>
        <v>34.707585071625708</v>
      </c>
      <c r="W13" s="24">
        <v>16292</v>
      </c>
      <c r="X13" s="372">
        <v>24078</v>
      </c>
      <c r="Y13" s="24">
        <v>15939</v>
      </c>
      <c r="Z13" s="24">
        <v>55926</v>
      </c>
      <c r="AA13" s="25"/>
      <c r="AB13" s="21">
        <f t="shared" si="10"/>
        <v>-55926</v>
      </c>
      <c r="AC13" s="369">
        <f t="shared" si="11"/>
        <v>-100</v>
      </c>
      <c r="AD13" s="24">
        <v>9769580</v>
      </c>
      <c r="AE13" s="24">
        <v>10927631</v>
      </c>
      <c r="AF13" s="24">
        <v>12567906</v>
      </c>
      <c r="AG13" s="24">
        <v>20215425</v>
      </c>
      <c r="AH13" s="25">
        <v>19593748</v>
      </c>
      <c r="AI13" s="21">
        <f t="shared" si="12"/>
        <v>-621677</v>
      </c>
      <c r="AJ13" s="369">
        <f t="shared" si="13"/>
        <v>-3.0752605992701119</v>
      </c>
      <c r="AK13" s="25">
        <v>19405</v>
      </c>
      <c r="AL13" s="26">
        <v>29669</v>
      </c>
      <c r="AM13" s="25">
        <v>40297</v>
      </c>
      <c r="AN13" s="25">
        <v>21214</v>
      </c>
      <c r="AO13" s="25">
        <v>20859</v>
      </c>
      <c r="AP13" s="21">
        <f t="shared" si="14"/>
        <v>-355</v>
      </c>
      <c r="AQ13" s="369">
        <f t="shared" si="15"/>
        <v>-1.673423211087018</v>
      </c>
      <c r="AR13" s="373">
        <v>1998</v>
      </c>
      <c r="AS13" s="25">
        <v>2151</v>
      </c>
      <c r="AT13" s="25">
        <v>2335</v>
      </c>
      <c r="AU13" s="25">
        <v>1998</v>
      </c>
      <c r="AV13" s="25">
        <v>1836</v>
      </c>
      <c r="AW13" s="21">
        <f t="shared" si="16"/>
        <v>-162</v>
      </c>
      <c r="AX13" s="369">
        <f t="shared" si="17"/>
        <v>-8.1081081081081088</v>
      </c>
      <c r="AY13" s="27">
        <v>19252695</v>
      </c>
      <c r="AZ13" s="374">
        <f t="shared" si="2"/>
        <v>20534767</v>
      </c>
      <c r="BA13" s="27">
        <f t="shared" si="3"/>
        <v>22265419</v>
      </c>
      <c r="BB13" s="27">
        <f t="shared" si="4"/>
        <v>32742933</v>
      </c>
      <c r="BC13" s="27">
        <f t="shared" si="5"/>
        <v>33731727</v>
      </c>
      <c r="BD13" s="21">
        <f t="shared" si="18"/>
        <v>988794</v>
      </c>
      <c r="BE13" s="369">
        <f t="shared" si="19"/>
        <v>3.0198699670551812</v>
      </c>
    </row>
    <row r="14" spans="1:57">
      <c r="A14" s="23" t="s">
        <v>30</v>
      </c>
      <c r="B14" s="371">
        <v>2067234</v>
      </c>
      <c r="C14" s="24">
        <v>2216035</v>
      </c>
      <c r="D14" s="24">
        <v>2281521</v>
      </c>
      <c r="E14" s="24">
        <v>2778061</v>
      </c>
      <c r="F14" s="25">
        <v>2829464</v>
      </c>
      <c r="G14" s="21">
        <f t="shared" si="0"/>
        <v>51403</v>
      </c>
      <c r="H14" s="369">
        <f t="shared" si="1"/>
        <v>1.8503193414399468</v>
      </c>
      <c r="I14" s="24"/>
      <c r="J14" s="372"/>
      <c r="K14" s="24"/>
      <c r="L14" s="24"/>
      <c r="M14" s="25"/>
      <c r="N14" s="21">
        <f t="shared" si="6"/>
        <v>0</v>
      </c>
      <c r="O14" s="369"/>
      <c r="P14" s="24">
        <v>451668</v>
      </c>
      <c r="Q14" s="372">
        <v>476592</v>
      </c>
      <c r="R14" s="24">
        <v>517712</v>
      </c>
      <c r="S14" s="24">
        <v>492089</v>
      </c>
      <c r="T14" s="25">
        <v>509826</v>
      </c>
      <c r="U14" s="21">
        <f t="shared" si="8"/>
        <v>17737</v>
      </c>
      <c r="V14" s="369">
        <f t="shared" si="9"/>
        <v>3.6044292800692559</v>
      </c>
      <c r="W14" s="24"/>
      <c r="X14" s="372">
        <v>7783</v>
      </c>
      <c r="Y14" s="24"/>
      <c r="Z14" s="24">
        <v>44151</v>
      </c>
      <c r="AA14" s="25"/>
      <c r="AB14" s="21">
        <f t="shared" si="10"/>
        <v>-44151</v>
      </c>
      <c r="AC14" s="369">
        <f t="shared" si="11"/>
        <v>-100</v>
      </c>
      <c r="AD14" s="24">
        <v>6225385</v>
      </c>
      <c r="AE14" s="24">
        <v>6995882</v>
      </c>
      <c r="AF14" s="24">
        <v>7750922</v>
      </c>
      <c r="AG14" s="24">
        <v>12147628</v>
      </c>
      <c r="AH14" s="25">
        <v>11457463</v>
      </c>
      <c r="AI14" s="21">
        <f t="shared" si="12"/>
        <v>-690165</v>
      </c>
      <c r="AJ14" s="369">
        <f t="shared" si="13"/>
        <v>-5.6814795448131932</v>
      </c>
      <c r="AK14" s="25"/>
      <c r="AL14" s="26">
        <v>10259</v>
      </c>
      <c r="AM14" s="25">
        <v>21500</v>
      </c>
      <c r="AN14" s="25">
        <v>1482</v>
      </c>
      <c r="AO14" s="25">
        <v>1390</v>
      </c>
      <c r="AP14" s="21">
        <f t="shared" si="14"/>
        <v>-92</v>
      </c>
      <c r="AQ14" s="369">
        <f t="shared" si="15"/>
        <v>-6.2078272604588394</v>
      </c>
      <c r="AR14" s="373"/>
      <c r="AS14" s="25"/>
      <c r="AT14" s="25">
        <v>231</v>
      </c>
      <c r="AU14" s="25">
        <v>420</v>
      </c>
      <c r="AV14" s="25">
        <v>420</v>
      </c>
      <c r="AW14" s="21">
        <f t="shared" si="16"/>
        <v>0</v>
      </c>
      <c r="AX14" s="369">
        <f t="shared" si="17"/>
        <v>0</v>
      </c>
      <c r="AY14" s="27">
        <v>8744287</v>
      </c>
      <c r="AZ14" s="374">
        <f t="shared" si="2"/>
        <v>9706551</v>
      </c>
      <c r="BA14" s="27">
        <f t="shared" si="3"/>
        <v>10571886</v>
      </c>
      <c r="BB14" s="27">
        <f t="shared" si="4"/>
        <v>15463831</v>
      </c>
      <c r="BC14" s="27">
        <f t="shared" si="5"/>
        <v>14798563</v>
      </c>
      <c r="BD14" s="21">
        <f t="shared" si="18"/>
        <v>-665268</v>
      </c>
      <c r="BE14" s="369">
        <f t="shared" si="19"/>
        <v>-4.3020904716302191</v>
      </c>
    </row>
    <row r="15" spans="1:57">
      <c r="A15" s="23" t="s">
        <v>27</v>
      </c>
      <c r="B15" s="371"/>
      <c r="C15" s="24"/>
      <c r="D15" s="24"/>
      <c r="E15" s="24"/>
      <c r="F15" s="25"/>
      <c r="G15" s="21">
        <f t="shared" si="0"/>
        <v>0</v>
      </c>
      <c r="H15" s="369"/>
      <c r="I15" s="24"/>
      <c r="J15" s="372"/>
      <c r="K15" s="24"/>
      <c r="L15" s="24"/>
      <c r="M15" s="25"/>
      <c r="N15" s="21">
        <f t="shared" si="6"/>
        <v>0</v>
      </c>
      <c r="O15" s="369"/>
      <c r="P15" s="24">
        <v>2026952</v>
      </c>
      <c r="Q15" s="372">
        <v>1957129</v>
      </c>
      <c r="R15" s="24">
        <v>1940122</v>
      </c>
      <c r="S15" s="24">
        <v>2208134</v>
      </c>
      <c r="T15" s="25">
        <v>2246660</v>
      </c>
      <c r="U15" s="21">
        <f>T15-S15</f>
        <v>38526</v>
      </c>
      <c r="V15" s="369">
        <f t="shared" si="9"/>
        <v>1.7447310715744606</v>
      </c>
      <c r="W15" s="24"/>
      <c r="X15" s="372"/>
      <c r="Y15" s="24"/>
      <c r="Z15" s="24">
        <v>0</v>
      </c>
      <c r="AA15" s="25"/>
      <c r="AB15" s="21">
        <f t="shared" si="10"/>
        <v>0</v>
      </c>
      <c r="AC15" s="369"/>
      <c r="AD15" s="24"/>
      <c r="AE15" s="24"/>
      <c r="AF15" s="24"/>
      <c r="AG15" s="24"/>
      <c r="AH15" s="25"/>
      <c r="AI15" s="21">
        <f t="shared" si="12"/>
        <v>0</v>
      </c>
      <c r="AJ15" s="369"/>
      <c r="AK15" s="25">
        <v>730</v>
      </c>
      <c r="AL15" s="26"/>
      <c r="AM15" s="25"/>
      <c r="AN15" s="25"/>
      <c r="AO15" s="25"/>
      <c r="AP15" s="21">
        <f t="shared" si="14"/>
        <v>0</v>
      </c>
      <c r="AQ15" s="369"/>
      <c r="AR15" s="373"/>
      <c r="AS15" s="25"/>
      <c r="AT15" s="25"/>
      <c r="AU15" s="25"/>
      <c r="AV15" s="25"/>
      <c r="AW15" s="21">
        <f t="shared" si="16"/>
        <v>0</v>
      </c>
      <c r="AX15" s="369"/>
      <c r="AY15" s="27">
        <v>2027682</v>
      </c>
      <c r="AZ15" s="374">
        <f t="shared" si="2"/>
        <v>1957129</v>
      </c>
      <c r="BA15" s="27">
        <f t="shared" si="3"/>
        <v>1940122</v>
      </c>
      <c r="BB15" s="27">
        <f t="shared" si="4"/>
        <v>2208134</v>
      </c>
      <c r="BC15" s="27">
        <f t="shared" si="5"/>
        <v>2246660</v>
      </c>
      <c r="BD15" s="21">
        <f t="shared" si="18"/>
        <v>38526</v>
      </c>
      <c r="BE15" s="369">
        <f t="shared" si="19"/>
        <v>1.7447310715744606</v>
      </c>
    </row>
    <row r="16" spans="1:57">
      <c r="A16" s="28" t="s">
        <v>31</v>
      </c>
      <c r="B16" s="376">
        <v>3391697</v>
      </c>
      <c r="C16" s="29">
        <v>3522738</v>
      </c>
      <c r="D16" s="24">
        <v>3568892</v>
      </c>
      <c r="E16" s="24">
        <v>4426912</v>
      </c>
      <c r="F16" s="25">
        <v>4456342</v>
      </c>
      <c r="G16" s="21">
        <f t="shared" si="0"/>
        <v>29430</v>
      </c>
      <c r="H16" s="369">
        <f t="shared" si="1"/>
        <v>0.66479749315098202</v>
      </c>
      <c r="I16" s="29">
        <v>1555</v>
      </c>
      <c r="J16" s="30">
        <v>1519</v>
      </c>
      <c r="K16" s="29">
        <v>1448</v>
      </c>
      <c r="L16" s="29">
        <v>1449</v>
      </c>
      <c r="M16" s="367">
        <v>1449</v>
      </c>
      <c r="N16" s="21">
        <f t="shared" si="6"/>
        <v>0</v>
      </c>
      <c r="O16" s="369">
        <f t="shared" si="7"/>
        <v>0</v>
      </c>
      <c r="P16" s="29">
        <v>478558</v>
      </c>
      <c r="Q16" s="30">
        <v>295920</v>
      </c>
      <c r="R16" s="29">
        <v>324229</v>
      </c>
      <c r="S16" s="29">
        <v>317817</v>
      </c>
      <c r="T16" s="367">
        <v>346266</v>
      </c>
      <c r="U16" s="21">
        <f t="shared" si="8"/>
        <v>28449</v>
      </c>
      <c r="V16" s="369">
        <f t="shared" si="9"/>
        <v>8.9513776796080755</v>
      </c>
      <c r="W16" s="376">
        <v>14240</v>
      </c>
      <c r="X16" s="30">
        <v>14650</v>
      </c>
      <c r="Y16" s="29">
        <v>15133</v>
      </c>
      <c r="Z16" s="29">
        <v>7926</v>
      </c>
      <c r="AA16" s="367"/>
      <c r="AB16" s="21">
        <f t="shared" si="10"/>
        <v>-7926</v>
      </c>
      <c r="AC16" s="369">
        <f t="shared" si="11"/>
        <v>-100</v>
      </c>
      <c r="AD16" s="24">
        <v>3429935</v>
      </c>
      <c r="AE16" s="29">
        <v>3789063</v>
      </c>
      <c r="AF16" s="29">
        <v>4509104</v>
      </c>
      <c r="AG16" s="29">
        <v>7981681</v>
      </c>
      <c r="AH16" s="367">
        <v>8095143</v>
      </c>
      <c r="AI16" s="21">
        <f t="shared" si="12"/>
        <v>113462</v>
      </c>
      <c r="AJ16" s="369">
        <f t="shared" si="13"/>
        <v>1.4215301262979565</v>
      </c>
      <c r="AK16" s="29">
        <v>16291</v>
      </c>
      <c r="AL16" s="30">
        <v>16271</v>
      </c>
      <c r="AM16" s="29">
        <v>16273</v>
      </c>
      <c r="AN16" s="29">
        <v>16520</v>
      </c>
      <c r="AO16" s="367">
        <v>16840</v>
      </c>
      <c r="AP16" s="21">
        <f t="shared" si="14"/>
        <v>320</v>
      </c>
      <c r="AQ16" s="369">
        <f t="shared" si="15"/>
        <v>1.937046004842615</v>
      </c>
      <c r="AR16" s="377">
        <v>1621</v>
      </c>
      <c r="AS16" s="29">
        <v>1651</v>
      </c>
      <c r="AT16" s="29">
        <v>1711</v>
      </c>
      <c r="AU16" s="29">
        <v>1477</v>
      </c>
      <c r="AV16" s="367">
        <v>1358</v>
      </c>
      <c r="AW16" s="21">
        <f t="shared" si="16"/>
        <v>-119</v>
      </c>
      <c r="AX16" s="369">
        <f t="shared" si="17"/>
        <v>-8.0568720379146921</v>
      </c>
      <c r="AY16" s="27">
        <v>7333897</v>
      </c>
      <c r="AZ16" s="374">
        <f t="shared" si="2"/>
        <v>7641812</v>
      </c>
      <c r="BA16" s="27">
        <f t="shared" si="3"/>
        <v>8436790</v>
      </c>
      <c r="BB16" s="27">
        <f t="shared" si="4"/>
        <v>12753782</v>
      </c>
      <c r="BC16" s="27">
        <f t="shared" si="5"/>
        <v>12917398</v>
      </c>
      <c r="BD16" s="21">
        <f t="shared" si="18"/>
        <v>163616</v>
      </c>
      <c r="BE16" s="369">
        <f t="shared" si="19"/>
        <v>1.2828822070190631</v>
      </c>
    </row>
    <row r="17" spans="1:57">
      <c r="A17" s="28" t="s">
        <v>32</v>
      </c>
      <c r="B17" s="378">
        <v>844983</v>
      </c>
      <c r="C17" s="362">
        <v>910302</v>
      </c>
      <c r="D17" s="362">
        <f>D13-D14-D15-D16</f>
        <v>809648</v>
      </c>
      <c r="E17" s="362">
        <f>E13-E14-E15-E16</f>
        <v>698918</v>
      </c>
      <c r="F17" s="362">
        <f>F13-F14-F15-F16</f>
        <v>709026</v>
      </c>
      <c r="G17" s="379">
        <f t="shared" si="0"/>
        <v>10108</v>
      </c>
      <c r="H17" s="380">
        <f t="shared" si="1"/>
        <v>1.4462354668215727</v>
      </c>
      <c r="I17" s="362">
        <v>28</v>
      </c>
      <c r="J17" s="363">
        <v>60</v>
      </c>
      <c r="K17" s="362">
        <f>K13-K14-K15-K16</f>
        <v>1246</v>
      </c>
      <c r="L17" s="362">
        <f>L13-L14-L15-L16</f>
        <v>1504</v>
      </c>
      <c r="M17" s="362">
        <f>M13-M14-M15-M16</f>
        <v>1223</v>
      </c>
      <c r="N17" s="379">
        <f t="shared" si="6"/>
        <v>-281</v>
      </c>
      <c r="O17" s="380">
        <f t="shared" si="7"/>
        <v>-18.683510638297875</v>
      </c>
      <c r="P17" s="362">
        <v>182745</v>
      </c>
      <c r="Q17" s="363">
        <v>170943</v>
      </c>
      <c r="R17" s="362">
        <f>R13-R14-R15-R16</f>
        <v>194124</v>
      </c>
      <c r="S17" s="362">
        <f>S13-S14-S15-S16</f>
        <v>1523486</v>
      </c>
      <c r="T17" s="362">
        <f>T13-T14-T15-T16</f>
        <v>3015028</v>
      </c>
      <c r="U17" s="379">
        <f t="shared" si="8"/>
        <v>1491542</v>
      </c>
      <c r="V17" s="380">
        <f t="shared" si="9"/>
        <v>97.90322982948318</v>
      </c>
      <c r="W17" s="362">
        <v>2052</v>
      </c>
      <c r="X17" s="363">
        <v>1645</v>
      </c>
      <c r="Y17" s="362">
        <f>Y13-Y14-Y15-Y16</f>
        <v>806</v>
      </c>
      <c r="Z17" s="362">
        <f>Z13-Z14-Z15-Z16</f>
        <v>3849</v>
      </c>
      <c r="AA17" s="379"/>
      <c r="AB17" s="379">
        <f t="shared" si="10"/>
        <v>-3849</v>
      </c>
      <c r="AC17" s="380">
        <f t="shared" si="11"/>
        <v>-100</v>
      </c>
      <c r="AD17" s="362">
        <v>114260</v>
      </c>
      <c r="AE17" s="362">
        <v>142686</v>
      </c>
      <c r="AF17" s="362">
        <f>AF13-AF14-AF15-AF16</f>
        <v>307880</v>
      </c>
      <c r="AG17" s="362">
        <f>AG13-AG14-AG15-AG16</f>
        <v>86116</v>
      </c>
      <c r="AH17" s="362">
        <f>AH13-AH14-AH15-AH16</f>
        <v>41142</v>
      </c>
      <c r="AI17" s="379">
        <f t="shared" si="12"/>
        <v>-44974</v>
      </c>
      <c r="AJ17" s="380">
        <f t="shared" si="13"/>
        <v>-52.224905940824009</v>
      </c>
      <c r="AK17" s="362">
        <v>2384</v>
      </c>
      <c r="AL17" s="363">
        <v>3139</v>
      </c>
      <c r="AM17" s="362">
        <f>AM13-AM14-AM15-AM16</f>
        <v>2524</v>
      </c>
      <c r="AN17" s="362">
        <f>AN13-AN14-AN15-AN16</f>
        <v>3212</v>
      </c>
      <c r="AO17" s="362">
        <f>AO13-AO14-AO15-AO16</f>
        <v>2629</v>
      </c>
      <c r="AP17" s="379">
        <f t="shared" si="14"/>
        <v>-583</v>
      </c>
      <c r="AQ17" s="380">
        <f t="shared" si="15"/>
        <v>-18.150684931506849</v>
      </c>
      <c r="AR17" s="381">
        <v>377</v>
      </c>
      <c r="AS17" s="362">
        <v>500</v>
      </c>
      <c r="AT17" s="362">
        <f>AT13-AT14-AT15-AT16</f>
        <v>393</v>
      </c>
      <c r="AU17" s="362">
        <f>AU13-AU14-AU15-AU16</f>
        <v>101</v>
      </c>
      <c r="AV17" s="362">
        <f>AV13-AV14-AV15-AV16</f>
        <v>58</v>
      </c>
      <c r="AW17" s="379">
        <f t="shared" si="16"/>
        <v>-43</v>
      </c>
      <c r="AX17" s="380">
        <f t="shared" si="17"/>
        <v>-42.574257425742573</v>
      </c>
      <c r="AY17" s="362">
        <v>1146829</v>
      </c>
      <c r="AZ17" s="363">
        <f t="shared" si="2"/>
        <v>1229275</v>
      </c>
      <c r="BA17" s="362">
        <f t="shared" si="3"/>
        <v>1316621</v>
      </c>
      <c r="BB17" s="362">
        <f t="shared" si="4"/>
        <v>2317186</v>
      </c>
      <c r="BC17" s="362">
        <f t="shared" si="5"/>
        <v>3769106</v>
      </c>
      <c r="BD17" s="379">
        <f t="shared" si="18"/>
        <v>1451920</v>
      </c>
      <c r="BE17" s="380">
        <f t="shared" si="19"/>
        <v>62.658759374517189</v>
      </c>
    </row>
    <row r="18" spans="1:57">
      <c r="A18" s="364" t="s">
        <v>33</v>
      </c>
      <c r="B18" s="382">
        <v>27654855</v>
      </c>
      <c r="C18" s="365">
        <v>28407313</v>
      </c>
      <c r="D18" s="365">
        <f>SUM(D19,D23,D31)</f>
        <v>28500688</v>
      </c>
      <c r="E18" s="365">
        <f>SUM(E19,E23,E31)</f>
        <v>30273508</v>
      </c>
      <c r="F18" s="365">
        <v>30088687</v>
      </c>
      <c r="G18" s="365">
        <f t="shared" si="0"/>
        <v>-184821</v>
      </c>
      <c r="H18" s="383">
        <f t="shared" si="1"/>
        <v>-0.61050407504805859</v>
      </c>
      <c r="I18" s="365">
        <v>22784</v>
      </c>
      <c r="J18" s="366">
        <v>26111</v>
      </c>
      <c r="K18" s="365">
        <f>SUM(K19,K23,K31)</f>
        <v>21659</v>
      </c>
      <c r="L18" s="365">
        <f>SUM(L19,L23,L31)</f>
        <v>21597</v>
      </c>
      <c r="M18" s="365">
        <v>24641</v>
      </c>
      <c r="N18" s="365">
        <f t="shared" si="6"/>
        <v>3044</v>
      </c>
      <c r="O18" s="383">
        <f t="shared" si="7"/>
        <v>14.094550169004954</v>
      </c>
      <c r="P18" s="365">
        <v>14553020</v>
      </c>
      <c r="Q18" s="366">
        <v>14675075</v>
      </c>
      <c r="R18" s="365">
        <f>SUM(R19,R23,R31)</f>
        <v>14104931</v>
      </c>
      <c r="S18" s="365">
        <f>SUM(S19,S23,S31)</f>
        <v>14342516</v>
      </c>
      <c r="T18" s="365">
        <f>SUM(T19,T23,T31)</f>
        <v>14404596</v>
      </c>
      <c r="U18" s="365">
        <f t="shared" si="8"/>
        <v>62080</v>
      </c>
      <c r="V18" s="383">
        <f t="shared" si="9"/>
        <v>0.43283898027375389</v>
      </c>
      <c r="W18" s="365">
        <v>244567</v>
      </c>
      <c r="X18" s="366">
        <v>259424</v>
      </c>
      <c r="Y18" s="365">
        <f>SUM(Y19,Y23,Y31)</f>
        <v>243701</v>
      </c>
      <c r="Z18" s="365">
        <f>SUM(Z19,Z23,Z31)</f>
        <v>67492</v>
      </c>
      <c r="AA18" s="365">
        <v>0</v>
      </c>
      <c r="AB18" s="365">
        <f t="shared" si="10"/>
        <v>-67492</v>
      </c>
      <c r="AC18" s="383">
        <f t="shared" si="11"/>
        <v>-100</v>
      </c>
      <c r="AD18" s="365">
        <v>19364899</v>
      </c>
      <c r="AE18" s="365">
        <v>20521711</v>
      </c>
      <c r="AF18" s="365">
        <f>SUM(AF19,AF23,AF31)</f>
        <v>22215069</v>
      </c>
      <c r="AG18" s="365">
        <f>SUM(AG19,AG23,AG31)</f>
        <v>32817194</v>
      </c>
      <c r="AH18" s="365">
        <f>SUM(AH19,AH23,AH31)</f>
        <v>32213787</v>
      </c>
      <c r="AI18" s="365">
        <f t="shared" si="12"/>
        <v>-603407</v>
      </c>
      <c r="AJ18" s="383">
        <f t="shared" si="13"/>
        <v>-1.8386916321974387</v>
      </c>
      <c r="AK18" s="365">
        <v>846604</v>
      </c>
      <c r="AL18" s="366">
        <v>1031179</v>
      </c>
      <c r="AM18" s="365">
        <f>SUM(AM19,AM23,AM31)</f>
        <v>1052147</v>
      </c>
      <c r="AN18" s="365">
        <f>SUM(AN19,AN23,AN31)</f>
        <v>1080864</v>
      </c>
      <c r="AO18" s="365">
        <f>SUM(AO19,AO23,AO31)</f>
        <v>1095696</v>
      </c>
      <c r="AP18" s="365">
        <f t="shared" si="14"/>
        <v>14832</v>
      </c>
      <c r="AQ18" s="383">
        <f t="shared" si="15"/>
        <v>1.3722355448974153</v>
      </c>
      <c r="AR18" s="384">
        <v>122777</v>
      </c>
      <c r="AS18" s="365">
        <v>101595</v>
      </c>
      <c r="AT18" s="365">
        <f>SUM(AT19,AT23,AT31)</f>
        <v>98751</v>
      </c>
      <c r="AU18" s="365">
        <f>SUM(AU19,AU23,AU31)</f>
        <v>108331</v>
      </c>
      <c r="AV18" s="365">
        <f>SUM(AV19,AV23,AV31)</f>
        <v>114039</v>
      </c>
      <c r="AW18" s="365">
        <f t="shared" si="16"/>
        <v>5708</v>
      </c>
      <c r="AX18" s="383">
        <f t="shared" si="17"/>
        <v>5.2690365638644518</v>
      </c>
      <c r="AY18" s="365">
        <v>62809506</v>
      </c>
      <c r="AZ18" s="366">
        <f t="shared" si="2"/>
        <v>65022408</v>
      </c>
      <c r="BA18" s="365">
        <f t="shared" si="3"/>
        <v>66236946</v>
      </c>
      <c r="BB18" s="365">
        <f t="shared" si="4"/>
        <v>78711502</v>
      </c>
      <c r="BC18" s="365">
        <f t="shared" si="5"/>
        <v>77941446</v>
      </c>
      <c r="BD18" s="365">
        <f t="shared" si="18"/>
        <v>-770056</v>
      </c>
      <c r="BE18" s="383">
        <f t="shared" si="19"/>
        <v>-0.97832715731939657</v>
      </c>
    </row>
    <row r="19" spans="1:57">
      <c r="A19" s="23" t="s">
        <v>34</v>
      </c>
      <c r="B19" s="371">
        <v>25122281</v>
      </c>
      <c r="C19" s="24">
        <v>25665289</v>
      </c>
      <c r="D19" s="24">
        <v>26189025</v>
      </c>
      <c r="E19" s="24">
        <v>27926493</v>
      </c>
      <c r="F19" s="25">
        <v>28143001</v>
      </c>
      <c r="G19" s="21">
        <f t="shared" si="0"/>
        <v>216508</v>
      </c>
      <c r="H19" s="369">
        <f t="shared" si="1"/>
        <v>0.77527815612221695</v>
      </c>
      <c r="I19" s="24">
        <v>21462</v>
      </c>
      <c r="J19" s="372">
        <v>24915</v>
      </c>
      <c r="K19" s="24">
        <v>20592</v>
      </c>
      <c r="L19" s="24">
        <v>20661</v>
      </c>
      <c r="M19" s="25">
        <v>23839</v>
      </c>
      <c r="N19" s="21">
        <f t="shared" si="6"/>
        <v>3178</v>
      </c>
      <c r="O19" s="369">
        <f t="shared" si="7"/>
        <v>15.381636900440443</v>
      </c>
      <c r="P19" s="24">
        <v>13560452</v>
      </c>
      <c r="Q19" s="372">
        <v>13646807</v>
      </c>
      <c r="R19" s="24">
        <v>13475732</v>
      </c>
      <c r="S19" s="24">
        <v>13566742</v>
      </c>
      <c r="T19" s="25">
        <v>13816546</v>
      </c>
      <c r="U19" s="21">
        <f t="shared" si="8"/>
        <v>249804</v>
      </c>
      <c r="V19" s="369">
        <f t="shared" si="9"/>
        <v>1.8412969009066436</v>
      </c>
      <c r="W19" s="24">
        <v>244567</v>
      </c>
      <c r="X19" s="372">
        <v>259424</v>
      </c>
      <c r="Y19" s="24">
        <v>243679</v>
      </c>
      <c r="Z19" s="24">
        <v>66467</v>
      </c>
      <c r="AA19" s="25"/>
      <c r="AB19" s="21">
        <f t="shared" si="10"/>
        <v>-66467</v>
      </c>
      <c r="AC19" s="369">
        <f t="shared" si="11"/>
        <v>-100</v>
      </c>
      <c r="AD19" s="24">
        <v>16456432</v>
      </c>
      <c r="AE19" s="24">
        <v>17770215</v>
      </c>
      <c r="AF19" s="24">
        <v>19414741</v>
      </c>
      <c r="AG19" s="24">
        <v>28679694</v>
      </c>
      <c r="AH19" s="25">
        <v>28748208</v>
      </c>
      <c r="AI19" s="21">
        <f t="shared" si="12"/>
        <v>68514</v>
      </c>
      <c r="AJ19" s="369">
        <f t="shared" si="13"/>
        <v>0.23889376225562239</v>
      </c>
      <c r="AK19" s="25">
        <v>822531</v>
      </c>
      <c r="AL19" s="26">
        <v>1008437</v>
      </c>
      <c r="AM19" s="25">
        <v>1026890</v>
      </c>
      <c r="AN19" s="25">
        <v>1048355</v>
      </c>
      <c r="AO19" s="25">
        <v>1074379</v>
      </c>
      <c r="AP19" s="21">
        <f t="shared" si="14"/>
        <v>26024</v>
      </c>
      <c r="AQ19" s="369">
        <f t="shared" si="15"/>
        <v>2.4823652293354828</v>
      </c>
      <c r="AR19" s="373">
        <v>98711</v>
      </c>
      <c r="AS19" s="25">
        <v>100860</v>
      </c>
      <c r="AT19" s="25">
        <v>97994</v>
      </c>
      <c r="AU19" s="25">
        <v>106546</v>
      </c>
      <c r="AV19" s="25">
        <v>113229</v>
      </c>
      <c r="AW19" s="21">
        <f t="shared" si="16"/>
        <v>6683</v>
      </c>
      <c r="AX19" s="369">
        <f t="shared" si="17"/>
        <v>6.2724081617329608</v>
      </c>
      <c r="AY19" s="27">
        <v>56326436</v>
      </c>
      <c r="AZ19" s="374">
        <f t="shared" si="2"/>
        <v>58475947</v>
      </c>
      <c r="BA19" s="27">
        <f t="shared" si="3"/>
        <v>60468653</v>
      </c>
      <c r="BB19" s="27">
        <f t="shared" si="4"/>
        <v>71414958</v>
      </c>
      <c r="BC19" s="27">
        <f t="shared" si="5"/>
        <v>71919202</v>
      </c>
      <c r="BD19" s="21">
        <f t="shared" si="18"/>
        <v>504244</v>
      </c>
      <c r="BE19" s="369">
        <f t="shared" si="19"/>
        <v>0.70607616964502029</v>
      </c>
    </row>
    <row r="20" spans="1:57">
      <c r="A20" s="23" t="s">
        <v>35</v>
      </c>
      <c r="B20" s="371">
        <v>3045670</v>
      </c>
      <c r="C20" s="24">
        <v>2999720</v>
      </c>
      <c r="D20" s="24">
        <v>3064952</v>
      </c>
      <c r="E20" s="24">
        <v>3070886</v>
      </c>
      <c r="F20" s="25">
        <v>2983735</v>
      </c>
      <c r="G20" s="21">
        <f t="shared" si="0"/>
        <v>-87151</v>
      </c>
      <c r="H20" s="369">
        <f t="shared" si="1"/>
        <v>-2.8379757503209171</v>
      </c>
      <c r="I20" s="24"/>
      <c r="J20" s="372"/>
      <c r="K20" s="24"/>
      <c r="L20" s="24"/>
      <c r="M20" s="25"/>
      <c r="N20" s="21">
        <f t="shared" si="6"/>
        <v>0</v>
      </c>
      <c r="O20" s="369"/>
      <c r="P20" s="24">
        <v>7447731</v>
      </c>
      <c r="Q20" s="372">
        <v>7378404</v>
      </c>
      <c r="R20" s="24">
        <v>7375415</v>
      </c>
      <c r="S20" s="24">
        <v>7474579</v>
      </c>
      <c r="T20" s="25">
        <v>7581309</v>
      </c>
      <c r="U20" s="21">
        <f t="shared" si="8"/>
        <v>106730</v>
      </c>
      <c r="V20" s="369">
        <f t="shared" si="9"/>
        <v>1.4279065081792566</v>
      </c>
      <c r="W20" s="24">
        <v>95427</v>
      </c>
      <c r="X20" s="372">
        <v>96820</v>
      </c>
      <c r="Y20" s="24">
        <v>97397</v>
      </c>
      <c r="Z20" s="24">
        <v>33297</v>
      </c>
      <c r="AA20" s="25"/>
      <c r="AB20" s="21">
        <f t="shared" si="10"/>
        <v>-33297</v>
      </c>
      <c r="AC20" s="369">
        <f t="shared" si="11"/>
        <v>-100</v>
      </c>
      <c r="AD20" s="24">
        <v>628764</v>
      </c>
      <c r="AE20" s="24">
        <v>690141</v>
      </c>
      <c r="AF20" s="24">
        <v>754322</v>
      </c>
      <c r="AG20" s="24">
        <v>1121958</v>
      </c>
      <c r="AH20" s="25">
        <v>1076103</v>
      </c>
      <c r="AI20" s="21">
        <f t="shared" si="12"/>
        <v>-45855</v>
      </c>
      <c r="AJ20" s="369">
        <f t="shared" si="13"/>
        <v>-4.0870513869503133</v>
      </c>
      <c r="AK20" s="25">
        <v>525714</v>
      </c>
      <c r="AL20" s="26">
        <v>665230</v>
      </c>
      <c r="AM20" s="25">
        <v>666085</v>
      </c>
      <c r="AN20" s="25">
        <v>689850</v>
      </c>
      <c r="AO20" s="25">
        <v>717626</v>
      </c>
      <c r="AP20" s="21">
        <f t="shared" si="14"/>
        <v>27776</v>
      </c>
      <c r="AQ20" s="369">
        <f t="shared" si="15"/>
        <v>4.0263825469304928</v>
      </c>
      <c r="AR20" s="373">
        <v>78267</v>
      </c>
      <c r="AS20" s="25">
        <v>91491</v>
      </c>
      <c r="AT20" s="25">
        <v>78754</v>
      </c>
      <c r="AU20" s="25">
        <v>82848</v>
      </c>
      <c r="AV20" s="25">
        <v>89766</v>
      </c>
      <c r="AW20" s="21">
        <f t="shared" si="16"/>
        <v>6918</v>
      </c>
      <c r="AX20" s="369">
        <f t="shared" si="17"/>
        <v>8.3502317497103125</v>
      </c>
      <c r="AY20" s="27">
        <v>11821573</v>
      </c>
      <c r="AZ20" s="374">
        <f t="shared" si="2"/>
        <v>11921806</v>
      </c>
      <c r="BA20" s="27">
        <f t="shared" si="3"/>
        <v>12036925</v>
      </c>
      <c r="BB20" s="27">
        <f t="shared" si="4"/>
        <v>12473418</v>
      </c>
      <c r="BC20" s="27">
        <f t="shared" si="5"/>
        <v>12448539</v>
      </c>
      <c r="BD20" s="21">
        <f t="shared" si="18"/>
        <v>-24879</v>
      </c>
      <c r="BE20" s="369">
        <f t="shared" si="19"/>
        <v>-0.19945615548200182</v>
      </c>
    </row>
    <row r="21" spans="1:57">
      <c r="A21" s="23" t="s">
        <v>36</v>
      </c>
      <c r="B21" s="371">
        <v>12581354</v>
      </c>
      <c r="C21" s="24">
        <v>13081498</v>
      </c>
      <c r="D21" s="385">
        <v>13200007</v>
      </c>
      <c r="E21" s="385">
        <v>14427857</v>
      </c>
      <c r="F21" s="395">
        <v>14761606</v>
      </c>
      <c r="G21" s="21">
        <f t="shared" si="0"/>
        <v>333749</v>
      </c>
      <c r="H21" s="369">
        <f t="shared" si="1"/>
        <v>2.3132264202507691</v>
      </c>
      <c r="I21" s="24">
        <v>11150</v>
      </c>
      <c r="J21" s="372">
        <v>11101</v>
      </c>
      <c r="K21" s="24">
        <v>10335</v>
      </c>
      <c r="L21" s="24">
        <v>9834</v>
      </c>
      <c r="M21" s="25">
        <v>9742</v>
      </c>
      <c r="N21" s="21">
        <f t="shared" si="6"/>
        <v>-92</v>
      </c>
      <c r="O21" s="369">
        <f t="shared" si="7"/>
        <v>-0.93552979459019736</v>
      </c>
      <c r="P21" s="24">
        <v>949733</v>
      </c>
      <c r="Q21" s="372">
        <v>1063894</v>
      </c>
      <c r="R21" s="24">
        <v>1009854</v>
      </c>
      <c r="S21" s="24">
        <v>1201392</v>
      </c>
      <c r="T21" s="25">
        <v>1309648</v>
      </c>
      <c r="U21" s="21">
        <f t="shared" si="8"/>
        <v>108256</v>
      </c>
      <c r="V21" s="369">
        <f t="shared" si="9"/>
        <v>9.0108807117077525</v>
      </c>
      <c r="W21" s="24">
        <v>18321</v>
      </c>
      <c r="X21" s="372">
        <v>19052</v>
      </c>
      <c r="Y21" s="24">
        <v>19659</v>
      </c>
      <c r="Z21" s="24">
        <v>10299</v>
      </c>
      <c r="AA21" s="25"/>
      <c r="AB21" s="21">
        <f t="shared" si="10"/>
        <v>-10299</v>
      </c>
      <c r="AC21" s="369">
        <f t="shared" si="11"/>
        <v>-100</v>
      </c>
      <c r="AD21" s="24">
        <v>10471975</v>
      </c>
      <c r="AE21" s="24">
        <v>11434815</v>
      </c>
      <c r="AF21" s="24">
        <v>12560360</v>
      </c>
      <c r="AG21" s="24">
        <v>18993032</v>
      </c>
      <c r="AH21" s="25">
        <v>19141841</v>
      </c>
      <c r="AI21" s="21">
        <f t="shared" si="12"/>
        <v>148809</v>
      </c>
      <c r="AJ21" s="369">
        <f t="shared" si="13"/>
        <v>0.78349259875937671</v>
      </c>
      <c r="AK21" s="25">
        <v>62379</v>
      </c>
      <c r="AL21" s="26">
        <v>76207</v>
      </c>
      <c r="AM21" s="25">
        <v>90484</v>
      </c>
      <c r="AN21" s="25">
        <v>91427</v>
      </c>
      <c r="AO21" s="25">
        <v>89751</v>
      </c>
      <c r="AP21" s="21">
        <f t="shared" si="14"/>
        <v>-1676</v>
      </c>
      <c r="AQ21" s="369">
        <f t="shared" si="15"/>
        <v>-1.8331565073774707</v>
      </c>
      <c r="AR21" s="373">
        <v>5115</v>
      </c>
      <c r="AS21" s="25">
        <v>4971</v>
      </c>
      <c r="AT21" s="25">
        <v>4882</v>
      </c>
      <c r="AU21" s="25">
        <v>5449</v>
      </c>
      <c r="AV21" s="25">
        <v>4984</v>
      </c>
      <c r="AW21" s="21">
        <f t="shared" si="16"/>
        <v>-465</v>
      </c>
      <c r="AX21" s="369">
        <f t="shared" si="17"/>
        <v>-8.533675903835567</v>
      </c>
      <c r="AY21" s="27">
        <v>24100027</v>
      </c>
      <c r="AZ21" s="374">
        <f t="shared" si="2"/>
        <v>25691538</v>
      </c>
      <c r="BA21" s="27">
        <f t="shared" si="3"/>
        <v>26895581</v>
      </c>
      <c r="BB21" s="27">
        <f t="shared" si="4"/>
        <v>34739290</v>
      </c>
      <c r="BC21" s="27">
        <f t="shared" si="5"/>
        <v>35317572</v>
      </c>
      <c r="BD21" s="21">
        <f t="shared" si="18"/>
        <v>578282</v>
      </c>
      <c r="BE21" s="369">
        <f t="shared" si="19"/>
        <v>1.6646339058742996</v>
      </c>
    </row>
    <row r="22" spans="1:57">
      <c r="A22" s="23" t="s">
        <v>28</v>
      </c>
      <c r="B22" s="375">
        <v>9495257</v>
      </c>
      <c r="C22" s="27">
        <v>9584071</v>
      </c>
      <c r="D22" s="27">
        <f>D19-D20-D21</f>
        <v>9924066</v>
      </c>
      <c r="E22" s="27">
        <f>E19-E20-E21</f>
        <v>10427750</v>
      </c>
      <c r="F22" s="27">
        <f>F19-F20-F21</f>
        <v>10397660</v>
      </c>
      <c r="G22" s="21">
        <f t="shared" si="0"/>
        <v>-30090</v>
      </c>
      <c r="H22" s="369">
        <f t="shared" si="1"/>
        <v>-0.28855697537819758</v>
      </c>
      <c r="I22" s="27">
        <v>10312</v>
      </c>
      <c r="J22" s="374">
        <v>13814</v>
      </c>
      <c r="K22" s="27">
        <f>K19-K20-K21</f>
        <v>10257</v>
      </c>
      <c r="L22" s="27">
        <f>L19-L20-L21</f>
        <v>10827</v>
      </c>
      <c r="M22" s="27">
        <f>M19-M20-M21</f>
        <v>14097</v>
      </c>
      <c r="N22" s="21">
        <f t="shared" si="6"/>
        <v>3270</v>
      </c>
      <c r="O22" s="369">
        <f t="shared" si="7"/>
        <v>30.202272097533942</v>
      </c>
      <c r="P22" s="27">
        <v>5162988</v>
      </c>
      <c r="Q22" s="374">
        <v>5204509</v>
      </c>
      <c r="R22" s="27">
        <f>R19-R20-R21</f>
        <v>5090463</v>
      </c>
      <c r="S22" s="27">
        <f>S19-S20-S21</f>
        <v>4890771</v>
      </c>
      <c r="T22" s="27">
        <f>T19-T20-T21</f>
        <v>4925589</v>
      </c>
      <c r="U22" s="21">
        <f t="shared" si="8"/>
        <v>34818</v>
      </c>
      <c r="V22" s="369">
        <f t="shared" si="9"/>
        <v>0.71191229358315899</v>
      </c>
      <c r="W22" s="27">
        <v>130819</v>
      </c>
      <c r="X22" s="374">
        <v>143552</v>
      </c>
      <c r="Y22" s="27">
        <f>Y19-Y20-Y21</f>
        <v>126623</v>
      </c>
      <c r="Z22" s="27">
        <f>Z19-Z20-Z21</f>
        <v>22871</v>
      </c>
      <c r="AA22" s="21"/>
      <c r="AB22" s="21">
        <f t="shared" si="10"/>
        <v>-22871</v>
      </c>
      <c r="AC22" s="369">
        <f t="shared" si="11"/>
        <v>-100</v>
      </c>
      <c r="AD22" s="27">
        <v>5355693</v>
      </c>
      <c r="AE22" s="27">
        <v>5645259</v>
      </c>
      <c r="AF22" s="27">
        <f>AF19-AF20-AF21</f>
        <v>6100059</v>
      </c>
      <c r="AG22" s="27">
        <f>AG19-AG20-AG21</f>
        <v>8564704</v>
      </c>
      <c r="AH22" s="27">
        <f>AH19-AH20-AH21</f>
        <v>8530264</v>
      </c>
      <c r="AI22" s="21">
        <f t="shared" si="12"/>
        <v>-34440</v>
      </c>
      <c r="AJ22" s="369">
        <f t="shared" si="13"/>
        <v>-0.40211547299241168</v>
      </c>
      <c r="AK22" s="21">
        <v>234438</v>
      </c>
      <c r="AL22" s="22">
        <v>267000</v>
      </c>
      <c r="AM22" s="21">
        <f>AM19-AM20-AM21</f>
        <v>270321</v>
      </c>
      <c r="AN22" s="21">
        <f>AN19-AN20-AN21</f>
        <v>267078</v>
      </c>
      <c r="AO22" s="21">
        <f>AO19-AO20-AO21</f>
        <v>267002</v>
      </c>
      <c r="AP22" s="21">
        <f t="shared" si="14"/>
        <v>-76</v>
      </c>
      <c r="AQ22" s="369">
        <f t="shared" si="15"/>
        <v>-2.8456106455791941E-2</v>
      </c>
      <c r="AR22" s="370">
        <v>15329</v>
      </c>
      <c r="AS22" s="21">
        <v>4398</v>
      </c>
      <c r="AT22" s="21">
        <f>AT19-AT20-AT21</f>
        <v>14358</v>
      </c>
      <c r="AU22" s="21">
        <f>AU19-AU20-AU21</f>
        <v>18249</v>
      </c>
      <c r="AV22" s="21">
        <f>AV19-AV20-AV21</f>
        <v>18479</v>
      </c>
      <c r="AW22" s="21">
        <f t="shared" si="16"/>
        <v>230</v>
      </c>
      <c r="AX22" s="369">
        <f t="shared" si="17"/>
        <v>1.2603430324949312</v>
      </c>
      <c r="AY22" s="27">
        <v>20404836</v>
      </c>
      <c r="AZ22" s="374">
        <f t="shared" si="2"/>
        <v>20862603</v>
      </c>
      <c r="BA22" s="27">
        <f t="shared" si="3"/>
        <v>21536147</v>
      </c>
      <c r="BB22" s="27">
        <f t="shared" si="4"/>
        <v>24202250</v>
      </c>
      <c r="BC22" s="27">
        <f t="shared" si="5"/>
        <v>24153091</v>
      </c>
      <c r="BD22" s="21">
        <f t="shared" si="18"/>
        <v>-49159</v>
      </c>
      <c r="BE22" s="369">
        <f t="shared" si="19"/>
        <v>-0.20311747874681074</v>
      </c>
    </row>
    <row r="23" spans="1:57">
      <c r="A23" s="23" t="s">
        <v>37</v>
      </c>
      <c r="B23" s="371">
        <v>2505496</v>
      </c>
      <c r="C23" s="24">
        <v>2408366</v>
      </c>
      <c r="D23" s="24">
        <v>2219089</v>
      </c>
      <c r="E23" s="24">
        <v>2117814</v>
      </c>
      <c r="F23" s="25">
        <v>1902829</v>
      </c>
      <c r="G23" s="21">
        <f t="shared" si="0"/>
        <v>-214985</v>
      </c>
      <c r="H23" s="369">
        <f t="shared" si="1"/>
        <v>-10.151269186056943</v>
      </c>
      <c r="I23" s="24">
        <v>1322</v>
      </c>
      <c r="J23" s="372">
        <v>1196</v>
      </c>
      <c r="K23" s="24">
        <v>1067</v>
      </c>
      <c r="L23" s="24">
        <v>936</v>
      </c>
      <c r="M23" s="25">
        <v>802</v>
      </c>
      <c r="N23" s="21">
        <f t="shared" si="6"/>
        <v>-134</v>
      </c>
      <c r="O23" s="369">
        <f t="shared" si="7"/>
        <v>-14.316239316239315</v>
      </c>
      <c r="P23" s="24">
        <v>827095</v>
      </c>
      <c r="Q23" s="372">
        <v>578634</v>
      </c>
      <c r="R23" s="24">
        <v>601673</v>
      </c>
      <c r="S23" s="24">
        <v>613949</v>
      </c>
      <c r="T23" s="25">
        <v>566586</v>
      </c>
      <c r="U23" s="21">
        <f t="shared" si="8"/>
        <v>-47363</v>
      </c>
      <c r="V23" s="369">
        <f t="shared" si="9"/>
        <v>-7.7144844278596425</v>
      </c>
      <c r="W23" s="24"/>
      <c r="X23" s="372"/>
      <c r="Y23" s="24">
        <v>22</v>
      </c>
      <c r="Z23" s="24">
        <v>591</v>
      </c>
      <c r="AA23" s="25"/>
      <c r="AB23" s="21">
        <f t="shared" si="10"/>
        <v>-591</v>
      </c>
      <c r="AC23" s="369">
        <f t="shared" si="11"/>
        <v>-100</v>
      </c>
      <c r="AD23" s="24">
        <v>2755783</v>
      </c>
      <c r="AE23" s="24">
        <v>2744119</v>
      </c>
      <c r="AF23" s="24">
        <v>2768411</v>
      </c>
      <c r="AG23" s="24">
        <v>3841366</v>
      </c>
      <c r="AH23" s="25">
        <v>3457267</v>
      </c>
      <c r="AI23" s="21">
        <f t="shared" si="12"/>
        <v>-384099</v>
      </c>
      <c r="AJ23" s="369">
        <f t="shared" si="13"/>
        <v>-9.9990211815276133</v>
      </c>
      <c r="AK23" s="25">
        <v>24073</v>
      </c>
      <c r="AL23" s="26">
        <v>22742</v>
      </c>
      <c r="AM23" s="25">
        <v>25257</v>
      </c>
      <c r="AN23" s="25">
        <v>22507</v>
      </c>
      <c r="AO23" s="25">
        <v>21317</v>
      </c>
      <c r="AP23" s="21">
        <f t="shared" si="14"/>
        <v>-1190</v>
      </c>
      <c r="AQ23" s="369">
        <f t="shared" si="15"/>
        <v>-5.2872439685431196</v>
      </c>
      <c r="AR23" s="373">
        <v>770</v>
      </c>
      <c r="AS23" s="25">
        <v>735</v>
      </c>
      <c r="AT23" s="25">
        <v>757</v>
      </c>
      <c r="AU23" s="25">
        <v>835</v>
      </c>
      <c r="AV23" s="25">
        <v>810</v>
      </c>
      <c r="AW23" s="21">
        <f t="shared" si="16"/>
        <v>-25</v>
      </c>
      <c r="AX23" s="369">
        <f t="shared" si="17"/>
        <v>-2.9940119760479043</v>
      </c>
      <c r="AY23" s="27">
        <v>6114539</v>
      </c>
      <c r="AZ23" s="374">
        <f t="shared" si="2"/>
        <v>5755792</v>
      </c>
      <c r="BA23" s="27">
        <f t="shared" si="3"/>
        <v>5616276</v>
      </c>
      <c r="BB23" s="27">
        <f t="shared" si="4"/>
        <v>6597998</v>
      </c>
      <c r="BC23" s="27">
        <f t="shared" si="5"/>
        <v>5949611</v>
      </c>
      <c r="BD23" s="21">
        <f t="shared" si="18"/>
        <v>-648387</v>
      </c>
      <c r="BE23" s="369">
        <f t="shared" si="19"/>
        <v>-9.8270263191956104</v>
      </c>
    </row>
    <row r="24" spans="1:57">
      <c r="A24" s="23" t="s">
        <v>38</v>
      </c>
      <c r="B24" s="371">
        <v>2367342</v>
      </c>
      <c r="C24" s="24">
        <v>2279666</v>
      </c>
      <c r="D24" s="24">
        <v>2093463</v>
      </c>
      <c r="E24" s="24">
        <v>1967942</v>
      </c>
      <c r="F24" s="25">
        <v>1786421</v>
      </c>
      <c r="G24" s="21">
        <f t="shared" si="0"/>
        <v>-181521</v>
      </c>
      <c r="H24" s="369">
        <f t="shared" si="1"/>
        <v>-9.2238998913585863</v>
      </c>
      <c r="I24" s="24">
        <v>1322</v>
      </c>
      <c r="J24" s="372">
        <v>1196</v>
      </c>
      <c r="K24" s="24">
        <v>1067</v>
      </c>
      <c r="L24" s="24">
        <v>936</v>
      </c>
      <c r="M24" s="25">
        <v>802</v>
      </c>
      <c r="N24" s="21">
        <f t="shared" si="6"/>
        <v>-134</v>
      </c>
      <c r="O24" s="369">
        <f t="shared" si="7"/>
        <v>-14.316239316239315</v>
      </c>
      <c r="P24" s="24">
        <v>170224</v>
      </c>
      <c r="Q24" s="372">
        <v>157245</v>
      </c>
      <c r="R24" s="24">
        <v>142433</v>
      </c>
      <c r="S24" s="24">
        <v>131179</v>
      </c>
      <c r="T24" s="25">
        <v>115665</v>
      </c>
      <c r="U24" s="21">
        <f t="shared" si="8"/>
        <v>-15514</v>
      </c>
      <c r="V24" s="369">
        <f t="shared" si="9"/>
        <v>-11.826588097180188</v>
      </c>
      <c r="W24" s="24">
        <v>0</v>
      </c>
      <c r="X24" s="372">
        <v>0</v>
      </c>
      <c r="Y24" s="24">
        <v>22</v>
      </c>
      <c r="Z24" s="24">
        <v>591</v>
      </c>
      <c r="AA24" s="25"/>
      <c r="AB24" s="21">
        <f t="shared" si="10"/>
        <v>-591</v>
      </c>
      <c r="AC24" s="369">
        <f t="shared" si="11"/>
        <v>-100</v>
      </c>
      <c r="AD24" s="24">
        <v>2671416</v>
      </c>
      <c r="AE24" s="24">
        <v>2654546</v>
      </c>
      <c r="AF24" s="24">
        <v>2641530</v>
      </c>
      <c r="AG24" s="24">
        <v>3648979</v>
      </c>
      <c r="AH24" s="25">
        <v>3304812</v>
      </c>
      <c r="AI24" s="21">
        <f t="shared" si="12"/>
        <v>-344167</v>
      </c>
      <c r="AJ24" s="369">
        <f t="shared" si="13"/>
        <v>-9.4318712165786653</v>
      </c>
      <c r="AK24" s="25">
        <v>8863</v>
      </c>
      <c r="AL24" s="26">
        <v>7628</v>
      </c>
      <c r="AM24" s="25">
        <v>6949</v>
      </c>
      <c r="AN24" s="25">
        <v>5998</v>
      </c>
      <c r="AO24" s="25">
        <v>5084</v>
      </c>
      <c r="AP24" s="21">
        <f t="shared" si="14"/>
        <v>-914</v>
      </c>
      <c r="AQ24" s="369">
        <f t="shared" si="15"/>
        <v>-15.238412804268089</v>
      </c>
      <c r="AR24" s="373">
        <v>2</v>
      </c>
      <c r="AS24" s="25"/>
      <c r="AT24" s="25">
        <v>18</v>
      </c>
      <c r="AU24" s="25">
        <v>24</v>
      </c>
      <c r="AV24" s="25">
        <v>19</v>
      </c>
      <c r="AW24" s="21">
        <f t="shared" si="16"/>
        <v>-5</v>
      </c>
      <c r="AX24" s="369">
        <f t="shared" si="17"/>
        <v>-20.833333333333336</v>
      </c>
      <c r="AY24" s="27">
        <v>5219169</v>
      </c>
      <c r="AZ24" s="374">
        <f t="shared" si="2"/>
        <v>5100281</v>
      </c>
      <c r="BA24" s="27">
        <f t="shared" si="3"/>
        <v>4885482</v>
      </c>
      <c r="BB24" s="27">
        <f t="shared" si="4"/>
        <v>5755649</v>
      </c>
      <c r="BC24" s="27">
        <f t="shared" si="5"/>
        <v>5212803</v>
      </c>
      <c r="BD24" s="21">
        <f t="shared" si="18"/>
        <v>-542846</v>
      </c>
      <c r="BE24" s="369">
        <f t="shared" si="19"/>
        <v>-9.4315341328145621</v>
      </c>
    </row>
    <row r="25" spans="1:57">
      <c r="A25" s="31" t="s">
        <v>39</v>
      </c>
      <c r="B25" s="386">
        <v>138154</v>
      </c>
      <c r="C25" s="32">
        <v>128700</v>
      </c>
      <c r="D25" s="32">
        <f>D23-D24</f>
        <v>125626</v>
      </c>
      <c r="E25" s="32">
        <f>E23-E24</f>
        <v>149872</v>
      </c>
      <c r="F25" s="32">
        <f>F23-F24</f>
        <v>116408</v>
      </c>
      <c r="G25" s="34">
        <f t="shared" si="0"/>
        <v>-33464</v>
      </c>
      <c r="H25" s="387">
        <f t="shared" si="1"/>
        <v>-22.328386890146255</v>
      </c>
      <c r="I25" s="32">
        <v>0</v>
      </c>
      <c r="J25" s="33">
        <v>0</v>
      </c>
      <c r="K25" s="32">
        <f>K23-K24</f>
        <v>0</v>
      </c>
      <c r="L25" s="32">
        <f>L23-L24</f>
        <v>0</v>
      </c>
      <c r="M25" s="32">
        <f>M23-M24</f>
        <v>0</v>
      </c>
      <c r="N25" s="34">
        <f t="shared" si="6"/>
        <v>0</v>
      </c>
      <c r="O25" s="387"/>
      <c r="P25" s="32">
        <v>656871</v>
      </c>
      <c r="Q25" s="33">
        <v>421389</v>
      </c>
      <c r="R25" s="32">
        <f>R23-R24</f>
        <v>459240</v>
      </c>
      <c r="S25" s="32">
        <f>S23-S24</f>
        <v>482770</v>
      </c>
      <c r="T25" s="32">
        <f>T23-T24</f>
        <v>450921</v>
      </c>
      <c r="U25" s="34">
        <f t="shared" si="8"/>
        <v>-31849</v>
      </c>
      <c r="V25" s="387">
        <f t="shared" si="9"/>
        <v>-6.5971373531909601</v>
      </c>
      <c r="W25" s="32">
        <v>0</v>
      </c>
      <c r="X25" s="33">
        <v>0</v>
      </c>
      <c r="Y25" s="32">
        <f>Y23-Y24</f>
        <v>0</v>
      </c>
      <c r="Z25" s="32">
        <f>Z23-Z24</f>
        <v>0</v>
      </c>
      <c r="AA25" s="34"/>
      <c r="AB25" s="34">
        <f t="shared" si="10"/>
        <v>0</v>
      </c>
      <c r="AC25" s="387"/>
      <c r="AD25" s="32">
        <v>84367</v>
      </c>
      <c r="AE25" s="32">
        <v>89573</v>
      </c>
      <c r="AF25" s="32">
        <f>AF23-AF24</f>
        <v>126881</v>
      </c>
      <c r="AG25" s="32">
        <f>AG23-AG24</f>
        <v>192387</v>
      </c>
      <c r="AH25" s="32">
        <f>AH23-AH24</f>
        <v>152455</v>
      </c>
      <c r="AI25" s="34">
        <f t="shared" si="12"/>
        <v>-39932</v>
      </c>
      <c r="AJ25" s="387">
        <f t="shared" si="13"/>
        <v>-20.7560801925286</v>
      </c>
      <c r="AK25" s="34">
        <v>15210</v>
      </c>
      <c r="AL25" s="33">
        <v>15114</v>
      </c>
      <c r="AM25" s="32">
        <f>AM23-AM24</f>
        <v>18308</v>
      </c>
      <c r="AN25" s="32">
        <f>AN23-AN24</f>
        <v>16509</v>
      </c>
      <c r="AO25" s="32">
        <f>AO23-AO24</f>
        <v>16233</v>
      </c>
      <c r="AP25" s="34">
        <f t="shared" si="14"/>
        <v>-276</v>
      </c>
      <c r="AQ25" s="387">
        <f t="shared" si="15"/>
        <v>-1.6718153734326731</v>
      </c>
      <c r="AR25" s="388">
        <v>768</v>
      </c>
      <c r="AS25" s="32">
        <v>735</v>
      </c>
      <c r="AT25" s="32">
        <f>AT23-AT24</f>
        <v>739</v>
      </c>
      <c r="AU25" s="32">
        <f>AU23-AU24</f>
        <v>811</v>
      </c>
      <c r="AV25" s="32">
        <f>AV23-AV24</f>
        <v>791</v>
      </c>
      <c r="AW25" s="34">
        <f t="shared" si="16"/>
        <v>-20</v>
      </c>
      <c r="AX25" s="387">
        <f t="shared" si="17"/>
        <v>-2.466091245376079</v>
      </c>
      <c r="AY25" s="32">
        <v>895370</v>
      </c>
      <c r="AZ25" s="33">
        <f t="shared" si="2"/>
        <v>655511</v>
      </c>
      <c r="BA25" s="32">
        <f t="shared" si="3"/>
        <v>730794</v>
      </c>
      <c r="BB25" s="32">
        <f t="shared" si="4"/>
        <v>842349</v>
      </c>
      <c r="BC25" s="32">
        <f t="shared" si="5"/>
        <v>736808</v>
      </c>
      <c r="BD25" s="34">
        <f t="shared" si="18"/>
        <v>-105541</v>
      </c>
      <c r="BE25" s="387">
        <f t="shared" si="19"/>
        <v>-12.529367281257532</v>
      </c>
    </row>
    <row r="26" spans="1:57">
      <c r="A26" s="11" t="s">
        <v>40</v>
      </c>
      <c r="B26" s="389">
        <v>4080318</v>
      </c>
      <c r="C26" s="21">
        <v>4172703</v>
      </c>
      <c r="D26" s="21">
        <f>IF(D28-D29&gt;0,D28-D29,0)</f>
        <v>3893735</v>
      </c>
      <c r="E26" s="21">
        <f>IF(E28-E29&gt;0,E28-E29,0)</f>
        <v>3461931</v>
      </c>
      <c r="F26" s="21">
        <f>IF(F28-F29&gt;0,F28-F29,0)</f>
        <v>4007186</v>
      </c>
      <c r="G26" s="21">
        <f t="shared" si="0"/>
        <v>545255</v>
      </c>
      <c r="H26" s="369">
        <f t="shared" si="1"/>
        <v>15.750025058269504</v>
      </c>
      <c r="I26" s="21">
        <v>11434</v>
      </c>
      <c r="J26" s="22">
        <v>8170</v>
      </c>
      <c r="K26" s="21">
        <f>IF(K28-K29&gt;0,K28-K29,0)</f>
        <v>15657</v>
      </c>
      <c r="L26" s="21">
        <f>IF(L28-L29&gt;0,L28-L29,0)</f>
        <v>17944</v>
      </c>
      <c r="M26" s="21">
        <f>IF(M28-M29&gt;0,M28-M29,0)</f>
        <v>16321</v>
      </c>
      <c r="N26" s="21">
        <f t="shared" si="6"/>
        <v>-1623</v>
      </c>
      <c r="O26" s="369">
        <f t="shared" si="7"/>
        <v>-9.0448060633080694</v>
      </c>
      <c r="P26" s="21">
        <v>0</v>
      </c>
      <c r="Q26" s="22">
        <v>0</v>
      </c>
      <c r="R26" s="21">
        <f>IF(R28-R29&gt;0,R28-R29,0)</f>
        <v>0</v>
      </c>
      <c r="S26" s="21">
        <f>IF(S28-S29&gt;0,S28-S29,0)</f>
        <v>0</v>
      </c>
      <c r="T26" s="21">
        <f>IF(T28-T29&gt;0,T28-T29,0)</f>
        <v>1367950</v>
      </c>
      <c r="U26" s="21">
        <f t="shared" si="8"/>
        <v>1367950</v>
      </c>
      <c r="V26" s="369"/>
      <c r="W26" s="379">
        <v>0</v>
      </c>
      <c r="X26" s="22">
        <v>0</v>
      </c>
      <c r="Y26" s="21">
        <f>IF(Y28-Y29&gt;0,Y28-Y29,0)</f>
        <v>0</v>
      </c>
      <c r="Z26" s="21">
        <f>IF(Z28-Z29&gt;0,Z28-Z29,0)</f>
        <v>4734</v>
      </c>
      <c r="AA26" s="21">
        <v>0</v>
      </c>
      <c r="AB26" s="21">
        <f t="shared" si="10"/>
        <v>-4734</v>
      </c>
      <c r="AC26" s="369">
        <f t="shared" si="11"/>
        <v>-100</v>
      </c>
      <c r="AD26" s="21">
        <v>1239529</v>
      </c>
      <c r="AE26" s="21">
        <v>1129587</v>
      </c>
      <c r="AF26" s="21">
        <f>IF(AF28-AF29&gt;0,AF28-AF29,0)</f>
        <v>1599268</v>
      </c>
      <c r="AG26" s="21">
        <f>IF(AG28-AG29&gt;0,AG28-AG29,0)</f>
        <v>1749970</v>
      </c>
      <c r="AH26" s="21"/>
      <c r="AI26" s="21">
        <f t="shared" si="12"/>
        <v>-1749970</v>
      </c>
      <c r="AJ26" s="369">
        <f t="shared" si="13"/>
        <v>-100</v>
      </c>
      <c r="AK26" s="21">
        <v>0</v>
      </c>
      <c r="AL26" s="22">
        <v>0</v>
      </c>
      <c r="AM26" s="21">
        <f>IF(AM28-AM29&gt;0,AM28-AM29,0)</f>
        <v>2139</v>
      </c>
      <c r="AN26" s="21">
        <f>IF(AN28-AN29&gt;0,AN28-AN29,0)</f>
        <v>0</v>
      </c>
      <c r="AO26" s="21">
        <f>IF(AO28-AO29&gt;0,AO28-AO29,0)</f>
        <v>0</v>
      </c>
      <c r="AP26" s="21">
        <f t="shared" si="14"/>
        <v>0</v>
      </c>
      <c r="AQ26" s="369"/>
      <c r="AR26" s="390">
        <v>8189</v>
      </c>
      <c r="AS26" s="21">
        <v>6785</v>
      </c>
      <c r="AT26" s="21">
        <f>IF(AT28-AT29&gt;0,AT28-AT29,0)</f>
        <v>12660</v>
      </c>
      <c r="AU26" s="21">
        <f>IF(AU28-AU29&gt;0,AU28-AU29,0)</f>
        <v>4091</v>
      </c>
      <c r="AV26" s="21"/>
      <c r="AW26" s="21">
        <f t="shared" si="16"/>
        <v>-4091</v>
      </c>
      <c r="AX26" s="369">
        <f t="shared" si="17"/>
        <v>-100</v>
      </c>
      <c r="AY26" s="21">
        <v>5339470</v>
      </c>
      <c r="AZ26" s="22">
        <f t="shared" si="2"/>
        <v>5317245</v>
      </c>
      <c r="BA26" s="21">
        <f t="shared" si="3"/>
        <v>5523459</v>
      </c>
      <c r="BB26" s="21">
        <f t="shared" si="4"/>
        <v>5238670</v>
      </c>
      <c r="BC26" s="21">
        <f t="shared" si="5"/>
        <v>5391457</v>
      </c>
      <c r="BD26" s="21">
        <f t="shared" si="18"/>
        <v>152787</v>
      </c>
      <c r="BE26" s="369">
        <f t="shared" si="19"/>
        <v>2.9165227051904394</v>
      </c>
    </row>
    <row r="27" spans="1:57">
      <c r="A27" s="20" t="s">
        <v>41</v>
      </c>
      <c r="B27" s="375">
        <v>0</v>
      </c>
      <c r="C27" s="21">
        <v>0</v>
      </c>
      <c r="D27" s="21">
        <f>IF(D29-D28&gt;0,D29-D28,0)</f>
        <v>0</v>
      </c>
      <c r="E27" s="21">
        <f>IF(E29-E28&gt;0,E29-E28,0)</f>
        <v>0</v>
      </c>
      <c r="F27" s="21">
        <f>IF(F29-F28&gt;0,F29-F28,0)</f>
        <v>0</v>
      </c>
      <c r="G27" s="21">
        <f t="shared" si="0"/>
        <v>0</v>
      </c>
      <c r="H27" s="369"/>
      <c r="I27" s="21">
        <v>0</v>
      </c>
      <c r="J27" s="22">
        <v>0</v>
      </c>
      <c r="K27" s="21">
        <f>IF(K29-K28&gt;0,K29-K28,0)</f>
        <v>0</v>
      </c>
      <c r="L27" s="21">
        <f>IF(L29-L28&gt;0,L29-L28,0)</f>
        <v>0</v>
      </c>
      <c r="M27" s="21">
        <f>IF(M29-M28&gt;0,M29-M28,0)</f>
        <v>0</v>
      </c>
      <c r="N27" s="21">
        <f t="shared" si="6"/>
        <v>0</v>
      </c>
      <c r="O27" s="369"/>
      <c r="P27" s="21">
        <v>586925</v>
      </c>
      <c r="Q27" s="22">
        <v>669467</v>
      </c>
      <c r="R27" s="21">
        <f>IF(R29-R28&gt;0,R29-R28,0)</f>
        <v>809743</v>
      </c>
      <c r="S27" s="21">
        <f>IF(S29-S28&gt;0,S29-S28,0)</f>
        <v>198541</v>
      </c>
      <c r="T27" s="21">
        <f>IF(T29-T28&gt;0,T29-T28,0)</f>
        <v>0</v>
      </c>
      <c r="U27" s="21">
        <f t="shared" si="8"/>
        <v>-198541</v>
      </c>
      <c r="V27" s="369">
        <f t="shared" si="9"/>
        <v>-100</v>
      </c>
      <c r="W27" s="27">
        <v>9774</v>
      </c>
      <c r="X27" s="374">
        <v>22022</v>
      </c>
      <c r="Y27" s="27">
        <f>IF(Y29-Y28&gt;0,Y29-Y28,0)</f>
        <v>42669</v>
      </c>
      <c r="Z27" s="27">
        <f>IF(Z29-Z28&gt;0,Z29-Z28,0)</f>
        <v>0</v>
      </c>
      <c r="AA27" s="21"/>
      <c r="AB27" s="21">
        <f t="shared" si="10"/>
        <v>0</v>
      </c>
      <c r="AC27" s="369"/>
      <c r="AD27" s="27">
        <v>0</v>
      </c>
      <c r="AE27" s="27">
        <v>0</v>
      </c>
      <c r="AF27" s="27">
        <f>IF(AF29-AF28&gt;0,AF29-AF28,0)</f>
        <v>0</v>
      </c>
      <c r="AG27" s="27">
        <f>IF(AG29-AG28&gt;0,AG29-AG28,0)</f>
        <v>0</v>
      </c>
      <c r="AH27" s="21"/>
      <c r="AI27" s="21">
        <f t="shared" si="12"/>
        <v>0</v>
      </c>
      <c r="AJ27" s="369"/>
      <c r="AK27" s="21">
        <v>12784</v>
      </c>
      <c r="AL27" s="22">
        <v>50961</v>
      </c>
      <c r="AM27" s="21">
        <f>IF(AM29-AM28&gt;0,AM29-AM28,0)</f>
        <v>0</v>
      </c>
      <c r="AN27" s="21">
        <f>IF(AN29-AN28&gt;0,AN29-AN28,0)</f>
        <v>11099</v>
      </c>
      <c r="AO27" s="21">
        <f>IF(AO29-AO28&gt;0,AO29-AO28,0)</f>
        <v>17408</v>
      </c>
      <c r="AP27" s="21">
        <f t="shared" si="14"/>
        <v>6309</v>
      </c>
      <c r="AQ27" s="369">
        <f t="shared" si="15"/>
        <v>56.842958825119382</v>
      </c>
      <c r="AR27" s="27">
        <v>0</v>
      </c>
      <c r="AS27" s="21">
        <v>0</v>
      </c>
      <c r="AT27" s="21">
        <f>IF(AT29-AT28&gt;0,AT29-AT28,0)</f>
        <v>0</v>
      </c>
      <c r="AU27" s="21">
        <f>IF(AU29-AU28&gt;0,AU29-AU28,0)</f>
        <v>0</v>
      </c>
      <c r="AV27" s="21"/>
      <c r="AW27" s="21">
        <f t="shared" si="16"/>
        <v>0</v>
      </c>
      <c r="AX27" s="369"/>
      <c r="AY27" s="27">
        <v>609483</v>
      </c>
      <c r="AZ27" s="374">
        <f t="shared" si="2"/>
        <v>742450</v>
      </c>
      <c r="BA27" s="27">
        <f t="shared" si="3"/>
        <v>852412</v>
      </c>
      <c r="BB27" s="27">
        <f t="shared" si="4"/>
        <v>209640</v>
      </c>
      <c r="BC27" s="27">
        <f t="shared" si="5"/>
        <v>17408</v>
      </c>
      <c r="BD27" s="21">
        <f t="shared" si="18"/>
        <v>-192232</v>
      </c>
      <c r="BE27" s="369">
        <f t="shared" si="19"/>
        <v>-91.69624117534822</v>
      </c>
    </row>
    <row r="28" spans="1:57">
      <c r="A28" s="23" t="s">
        <v>42</v>
      </c>
      <c r="B28" s="371">
        <v>4235317</v>
      </c>
      <c r="C28" s="24">
        <v>4516076</v>
      </c>
      <c r="D28" s="24">
        <v>4363139</v>
      </c>
      <c r="E28" s="24">
        <v>3903358</v>
      </c>
      <c r="F28" s="25">
        <v>4238912</v>
      </c>
      <c r="G28" s="21">
        <f t="shared" si="0"/>
        <v>335554</v>
      </c>
      <c r="H28" s="369">
        <f t="shared" si="1"/>
        <v>8.596546870668794</v>
      </c>
      <c r="I28" s="24">
        <v>11434</v>
      </c>
      <c r="J28" s="372">
        <v>8170</v>
      </c>
      <c r="K28" s="24">
        <v>15657</v>
      </c>
      <c r="L28" s="24">
        <v>17944</v>
      </c>
      <c r="M28" s="25">
        <v>16321</v>
      </c>
      <c r="N28" s="21">
        <f t="shared" si="6"/>
        <v>-1623</v>
      </c>
      <c r="O28" s="369">
        <f t="shared" si="7"/>
        <v>-9.0448060633080694</v>
      </c>
      <c r="P28" s="24">
        <v>136889</v>
      </c>
      <c r="Q28" s="372">
        <v>53178</v>
      </c>
      <c r="R28" s="24">
        <v>106743</v>
      </c>
      <c r="S28" s="24">
        <v>499675</v>
      </c>
      <c r="T28" s="25">
        <v>1586525</v>
      </c>
      <c r="U28" s="21">
        <f t="shared" si="8"/>
        <v>1086850</v>
      </c>
      <c r="V28" s="369">
        <f t="shared" si="9"/>
        <v>217.51138239855905</v>
      </c>
      <c r="W28" s="24">
        <v>0</v>
      </c>
      <c r="X28" s="372">
        <v>0</v>
      </c>
      <c r="Y28" s="24"/>
      <c r="Z28" s="24">
        <v>4734</v>
      </c>
      <c r="AA28" s="25"/>
      <c r="AB28" s="21">
        <f t="shared" si="10"/>
        <v>-4734</v>
      </c>
      <c r="AC28" s="369">
        <f t="shared" si="11"/>
        <v>-100</v>
      </c>
      <c r="AD28" s="24">
        <v>1382859</v>
      </c>
      <c r="AE28" s="24">
        <v>1180720</v>
      </c>
      <c r="AF28" s="24">
        <v>1775567</v>
      </c>
      <c r="AG28" s="24">
        <v>1958171</v>
      </c>
      <c r="AH28" s="25">
        <v>1670840</v>
      </c>
      <c r="AI28" s="21">
        <f t="shared" si="12"/>
        <v>-287331</v>
      </c>
      <c r="AJ28" s="369">
        <f t="shared" si="13"/>
        <v>-14.673437610913451</v>
      </c>
      <c r="AK28" s="25">
        <v>12332</v>
      </c>
      <c r="AL28" s="26">
        <v>10905</v>
      </c>
      <c r="AM28" s="25">
        <v>27599</v>
      </c>
      <c r="AN28" s="25">
        <v>7486</v>
      </c>
      <c r="AO28" s="25">
        <v>23329</v>
      </c>
      <c r="AP28" s="21">
        <f t="shared" si="14"/>
        <v>15843</v>
      </c>
      <c r="AQ28" s="369">
        <f t="shared" si="15"/>
        <v>211.63505209724818</v>
      </c>
      <c r="AR28" s="25">
        <v>8189</v>
      </c>
      <c r="AS28" s="25">
        <v>6785</v>
      </c>
      <c r="AT28" s="25">
        <v>12660</v>
      </c>
      <c r="AU28" s="25">
        <v>4091</v>
      </c>
      <c r="AV28" s="25">
        <v>5732</v>
      </c>
      <c r="AW28" s="21">
        <f t="shared" si="16"/>
        <v>1641</v>
      </c>
      <c r="AX28" s="369">
        <f t="shared" si="17"/>
        <v>40.112441945734538</v>
      </c>
      <c r="AY28" s="27">
        <v>5787020</v>
      </c>
      <c r="AZ28" s="374">
        <f t="shared" si="2"/>
        <v>5775834</v>
      </c>
      <c r="BA28" s="27">
        <f t="shared" si="3"/>
        <v>6301365</v>
      </c>
      <c r="BB28" s="27">
        <f t="shared" si="4"/>
        <v>6395459</v>
      </c>
      <c r="BC28" s="27">
        <f t="shared" si="5"/>
        <v>7541659</v>
      </c>
      <c r="BD28" s="21">
        <f t="shared" si="18"/>
        <v>1146200</v>
      </c>
      <c r="BE28" s="369">
        <f t="shared" si="19"/>
        <v>17.922091283831232</v>
      </c>
    </row>
    <row r="29" spans="1:57">
      <c r="A29" s="23" t="s">
        <v>43</v>
      </c>
      <c r="B29" s="371">
        <v>154999</v>
      </c>
      <c r="C29" s="24">
        <v>343373</v>
      </c>
      <c r="D29" s="24">
        <v>469404</v>
      </c>
      <c r="E29" s="24">
        <v>441427</v>
      </c>
      <c r="F29" s="25">
        <v>231726</v>
      </c>
      <c r="G29" s="21">
        <f t="shared" si="0"/>
        <v>-209701</v>
      </c>
      <c r="H29" s="369">
        <f t="shared" si="1"/>
        <v>-47.505250018689388</v>
      </c>
      <c r="I29" s="24">
        <v>0</v>
      </c>
      <c r="J29" s="372">
        <v>0</v>
      </c>
      <c r="K29" s="24"/>
      <c r="L29" s="24"/>
      <c r="M29" s="25"/>
      <c r="N29" s="21">
        <f t="shared" si="6"/>
        <v>0</v>
      </c>
      <c r="O29" s="369"/>
      <c r="P29" s="24">
        <v>723814</v>
      </c>
      <c r="Q29" s="372">
        <v>722645</v>
      </c>
      <c r="R29" s="24">
        <v>916486</v>
      </c>
      <c r="S29" s="24">
        <v>698216</v>
      </c>
      <c r="T29" s="25">
        <v>218575</v>
      </c>
      <c r="U29" s="21">
        <f t="shared" si="8"/>
        <v>-479641</v>
      </c>
      <c r="V29" s="369">
        <f t="shared" si="9"/>
        <v>-68.69521752580863</v>
      </c>
      <c r="W29" s="24">
        <v>9774</v>
      </c>
      <c r="X29" s="372">
        <v>22022</v>
      </c>
      <c r="Y29" s="24">
        <v>42669</v>
      </c>
      <c r="Z29" s="24">
        <v>0</v>
      </c>
      <c r="AA29" s="25"/>
      <c r="AB29" s="21">
        <f t="shared" si="10"/>
        <v>0</v>
      </c>
      <c r="AC29" s="369"/>
      <c r="AD29" s="24">
        <v>143330</v>
      </c>
      <c r="AE29" s="24">
        <v>51133</v>
      </c>
      <c r="AF29" s="24">
        <v>176299</v>
      </c>
      <c r="AG29" s="24">
        <v>208201</v>
      </c>
      <c r="AH29" s="25">
        <v>154059</v>
      </c>
      <c r="AI29" s="21">
        <f t="shared" si="12"/>
        <v>-54142</v>
      </c>
      <c r="AJ29" s="369">
        <f t="shared" si="13"/>
        <v>-26.004678171574586</v>
      </c>
      <c r="AK29" s="25">
        <v>25116</v>
      </c>
      <c r="AL29" s="26">
        <v>61866</v>
      </c>
      <c r="AM29" s="25">
        <v>25460</v>
      </c>
      <c r="AN29" s="25">
        <v>18585</v>
      </c>
      <c r="AO29" s="25">
        <v>40737</v>
      </c>
      <c r="AP29" s="21">
        <f t="shared" si="14"/>
        <v>22152</v>
      </c>
      <c r="AQ29" s="369">
        <f t="shared" si="15"/>
        <v>119.19289749798226</v>
      </c>
      <c r="AR29" s="25"/>
      <c r="AS29" s="25"/>
      <c r="AT29" s="25"/>
      <c r="AU29" s="25"/>
      <c r="AV29" s="25"/>
      <c r="AW29" s="21">
        <f t="shared" si="16"/>
        <v>0</v>
      </c>
      <c r="AX29" s="369"/>
      <c r="AY29" s="27">
        <v>1057033</v>
      </c>
      <c r="AZ29" s="374">
        <f t="shared" si="2"/>
        <v>1201039</v>
      </c>
      <c r="BA29" s="27">
        <f t="shared" si="3"/>
        <v>1630318</v>
      </c>
      <c r="BB29" s="27">
        <f t="shared" si="4"/>
        <v>1366429</v>
      </c>
      <c r="BC29" s="27">
        <f t="shared" si="5"/>
        <v>645097</v>
      </c>
      <c r="BD29" s="21">
        <f t="shared" si="18"/>
        <v>-721332</v>
      </c>
      <c r="BE29" s="369">
        <f t="shared" si="19"/>
        <v>-52.789570478963775</v>
      </c>
    </row>
    <row r="30" spans="1:57">
      <c r="A30" s="23" t="s">
        <v>44</v>
      </c>
      <c r="B30" s="371">
        <v>97995</v>
      </c>
      <c r="C30" s="24">
        <v>17428</v>
      </c>
      <c r="D30" s="24">
        <v>7392</v>
      </c>
      <c r="E30" s="24">
        <v>1077510</v>
      </c>
      <c r="F30" s="25">
        <v>13119</v>
      </c>
      <c r="G30" s="21">
        <f t="shared" si="0"/>
        <v>-1064391</v>
      </c>
      <c r="H30" s="369">
        <f t="shared" si="1"/>
        <v>-98.782470696327636</v>
      </c>
      <c r="I30" s="24">
        <v>0</v>
      </c>
      <c r="J30" s="372">
        <v>110</v>
      </c>
      <c r="K30" s="24">
        <v>130</v>
      </c>
      <c r="L30" s="24">
        <v>0</v>
      </c>
      <c r="M30" s="25"/>
      <c r="N30" s="21">
        <f t="shared" si="6"/>
        <v>0</v>
      </c>
      <c r="O30" s="369"/>
      <c r="P30" s="24">
        <v>202132</v>
      </c>
      <c r="Q30" s="372">
        <v>742448</v>
      </c>
      <c r="R30" s="24">
        <v>270103</v>
      </c>
      <c r="S30" s="24">
        <v>454007</v>
      </c>
      <c r="T30" s="25">
        <v>294831</v>
      </c>
      <c r="U30" s="21">
        <f t="shared" si="8"/>
        <v>-159176</v>
      </c>
      <c r="V30" s="369">
        <f t="shared" si="9"/>
        <v>-35.060252374963383</v>
      </c>
      <c r="W30" s="24">
        <v>0</v>
      </c>
      <c r="X30" s="372">
        <v>0</v>
      </c>
      <c r="Y30" s="24"/>
      <c r="Z30" s="24">
        <v>32</v>
      </c>
      <c r="AA30" s="25"/>
      <c r="AB30" s="21">
        <f t="shared" si="10"/>
        <v>-32</v>
      </c>
      <c r="AC30" s="369">
        <f t="shared" si="11"/>
        <v>-100</v>
      </c>
      <c r="AD30" s="24">
        <v>243204</v>
      </c>
      <c r="AE30" s="24">
        <v>11887</v>
      </c>
      <c r="AF30" s="24">
        <v>44640</v>
      </c>
      <c r="AG30" s="24">
        <v>233353</v>
      </c>
      <c r="AH30" s="25">
        <v>34548</v>
      </c>
      <c r="AI30" s="21">
        <f t="shared" si="12"/>
        <v>-198805</v>
      </c>
      <c r="AJ30" s="369">
        <f t="shared" si="13"/>
        <v>-85.194962138905439</v>
      </c>
      <c r="AK30" s="25">
        <v>0</v>
      </c>
      <c r="AL30" s="26">
        <v>0</v>
      </c>
      <c r="AM30" s="25"/>
      <c r="AN30" s="25">
        <v>8902</v>
      </c>
      <c r="AO30" s="25">
        <v>0</v>
      </c>
      <c r="AP30" s="21">
        <f t="shared" si="14"/>
        <v>-8902</v>
      </c>
      <c r="AQ30" s="369">
        <f t="shared" si="15"/>
        <v>-100</v>
      </c>
      <c r="AR30" s="25"/>
      <c r="AS30" s="25"/>
      <c r="AT30" s="25"/>
      <c r="AU30" s="25">
        <v>950</v>
      </c>
      <c r="AV30" s="25">
        <v>0</v>
      </c>
      <c r="AW30" s="21">
        <f t="shared" si="16"/>
        <v>-950</v>
      </c>
      <c r="AX30" s="369">
        <f t="shared" si="17"/>
        <v>-100</v>
      </c>
      <c r="AY30" s="27">
        <v>543331</v>
      </c>
      <c r="AZ30" s="374">
        <f t="shared" si="2"/>
        <v>771873</v>
      </c>
      <c r="BA30" s="27">
        <f t="shared" si="3"/>
        <v>322265</v>
      </c>
      <c r="BB30" s="27">
        <f t="shared" si="4"/>
        <v>1774754</v>
      </c>
      <c r="BC30" s="27">
        <f t="shared" si="5"/>
        <v>342498</v>
      </c>
      <c r="BD30" s="21">
        <f t="shared" si="18"/>
        <v>-1432256</v>
      </c>
      <c r="BE30" s="369">
        <f t="shared" si="19"/>
        <v>-80.701663441806588</v>
      </c>
    </row>
    <row r="31" spans="1:57">
      <c r="A31" s="28" t="s">
        <v>45</v>
      </c>
      <c r="B31" s="376">
        <v>27078</v>
      </c>
      <c r="C31" s="29">
        <v>333658</v>
      </c>
      <c r="D31" s="29">
        <v>92574</v>
      </c>
      <c r="E31" s="29">
        <v>229201</v>
      </c>
      <c r="F31" s="367">
        <v>42857</v>
      </c>
      <c r="G31" s="379">
        <f t="shared" si="0"/>
        <v>-186344</v>
      </c>
      <c r="H31" s="380">
        <f t="shared" si="1"/>
        <v>-81.301565001897899</v>
      </c>
      <c r="I31" s="29">
        <v>0</v>
      </c>
      <c r="J31" s="30">
        <v>0</v>
      </c>
      <c r="K31" s="29">
        <v>0</v>
      </c>
      <c r="L31" s="29"/>
      <c r="M31" s="367"/>
      <c r="N31" s="379">
        <f t="shared" si="6"/>
        <v>0</v>
      </c>
      <c r="O31" s="380"/>
      <c r="P31" s="29">
        <v>165473</v>
      </c>
      <c r="Q31" s="30">
        <v>449634</v>
      </c>
      <c r="R31" s="29">
        <v>27526</v>
      </c>
      <c r="S31" s="29">
        <v>161825</v>
      </c>
      <c r="T31" s="367">
        <v>21464</v>
      </c>
      <c r="U31" s="379">
        <f t="shared" si="8"/>
        <v>-140361</v>
      </c>
      <c r="V31" s="380">
        <f t="shared" si="9"/>
        <v>-86.736289201297694</v>
      </c>
      <c r="W31" s="29"/>
      <c r="X31" s="30"/>
      <c r="Y31" s="29"/>
      <c r="Z31" s="29">
        <v>434</v>
      </c>
      <c r="AA31" s="367"/>
      <c r="AB31" s="379">
        <f t="shared" si="10"/>
        <v>-434</v>
      </c>
      <c r="AC31" s="380">
        <f t="shared" si="11"/>
        <v>-100</v>
      </c>
      <c r="AD31" s="29">
        <v>152684</v>
      </c>
      <c r="AE31" s="29">
        <v>7377</v>
      </c>
      <c r="AF31" s="29">
        <v>31917</v>
      </c>
      <c r="AG31" s="29">
        <v>296134</v>
      </c>
      <c r="AH31" s="367">
        <v>8312</v>
      </c>
      <c r="AI31" s="379">
        <f t="shared" si="12"/>
        <v>-287822</v>
      </c>
      <c r="AJ31" s="380">
        <f t="shared" si="13"/>
        <v>-97.193162554789382</v>
      </c>
      <c r="AK31" s="367">
        <v>0</v>
      </c>
      <c r="AL31" s="30">
        <v>0</v>
      </c>
      <c r="AM31" s="29">
        <v>0</v>
      </c>
      <c r="AN31" s="29">
        <v>10002</v>
      </c>
      <c r="AO31" s="367">
        <v>0</v>
      </c>
      <c r="AP31" s="379">
        <f t="shared" si="14"/>
        <v>-10002</v>
      </c>
      <c r="AQ31" s="380">
        <f t="shared" si="15"/>
        <v>-100</v>
      </c>
      <c r="AR31" s="29">
        <v>23296</v>
      </c>
      <c r="AS31" s="29"/>
      <c r="AT31" s="29"/>
      <c r="AU31" s="29">
        <v>950</v>
      </c>
      <c r="AV31" s="367">
        <v>0</v>
      </c>
      <c r="AW31" s="379">
        <f t="shared" si="16"/>
        <v>-950</v>
      </c>
      <c r="AX31" s="380">
        <f t="shared" si="17"/>
        <v>-100</v>
      </c>
      <c r="AY31" s="362">
        <v>368531</v>
      </c>
      <c r="AZ31" s="363">
        <f t="shared" si="2"/>
        <v>790669</v>
      </c>
      <c r="BA31" s="362">
        <f t="shared" si="3"/>
        <v>152017</v>
      </c>
      <c r="BB31" s="362">
        <f t="shared" si="4"/>
        <v>698546</v>
      </c>
      <c r="BC31" s="362">
        <f t="shared" si="5"/>
        <v>72633</v>
      </c>
      <c r="BD31" s="379">
        <f t="shared" si="18"/>
        <v>-625913</v>
      </c>
      <c r="BE31" s="380">
        <f t="shared" si="19"/>
        <v>-89.602259550552148</v>
      </c>
    </row>
    <row r="32" spans="1:57">
      <c r="A32" s="10" t="s">
        <v>46</v>
      </c>
      <c r="B32" s="382">
        <v>4151235</v>
      </c>
      <c r="C32" s="365">
        <v>3856473</v>
      </c>
      <c r="D32" s="365">
        <f>IF(D34-D35&gt;0,D34-D35,0)</f>
        <v>3808553</v>
      </c>
      <c r="E32" s="365">
        <f>IF(E34-E35&gt;0,E34-E35,0)</f>
        <v>4310240</v>
      </c>
      <c r="F32" s="365">
        <f>IF(F34-F35&gt;0,F34-F35,0)</f>
        <v>3977448</v>
      </c>
      <c r="G32" s="365">
        <f t="shared" si="0"/>
        <v>-332792</v>
      </c>
      <c r="H32" s="383">
        <f t="shared" si="1"/>
        <v>-7.7209621738000669</v>
      </c>
      <c r="I32" s="365">
        <v>11434</v>
      </c>
      <c r="J32" s="366">
        <v>8280</v>
      </c>
      <c r="K32" s="365">
        <f>IF(K34-K35&gt;0,K34-K35,0)</f>
        <v>15787</v>
      </c>
      <c r="L32" s="365">
        <f>IF(L34-L35&gt;0,L34-L35,0)</f>
        <v>17944</v>
      </c>
      <c r="M32" s="365">
        <f>IF(M34-M35&gt;0,M34-M35,0)</f>
        <v>16321</v>
      </c>
      <c r="N32" s="365">
        <f t="shared" si="6"/>
        <v>-1623</v>
      </c>
      <c r="O32" s="383">
        <f t="shared" si="7"/>
        <v>-9.0448060633080694</v>
      </c>
      <c r="P32" s="365">
        <v>0</v>
      </c>
      <c r="Q32" s="366">
        <v>0</v>
      </c>
      <c r="R32" s="365">
        <f>IF(R34-R35&gt;0,R34-R35,0)</f>
        <v>0</v>
      </c>
      <c r="S32" s="365">
        <f>IF(S34-S35&gt;0,S34-S35,0)</f>
        <v>93641</v>
      </c>
      <c r="T32" s="365">
        <f>IF(T34-T35&gt;0,T34-T35,0)</f>
        <v>1641317</v>
      </c>
      <c r="U32" s="365">
        <f t="shared" si="8"/>
        <v>1547676</v>
      </c>
      <c r="V32" s="383">
        <f t="shared" si="9"/>
        <v>1652.7760275947501</v>
      </c>
      <c r="W32" s="365">
        <v>0</v>
      </c>
      <c r="X32" s="366">
        <v>0</v>
      </c>
      <c r="Y32" s="365">
        <f>IF(Y34-Y35&gt;0,Y34-Y35,0)</f>
        <v>0</v>
      </c>
      <c r="Z32" s="365">
        <f>IF(Z34-Z35&gt;0,Z34-Z35,0)</f>
        <v>4332</v>
      </c>
      <c r="AA32" s="365">
        <v>0</v>
      </c>
      <c r="AB32" s="365">
        <f t="shared" si="10"/>
        <v>-4332</v>
      </c>
      <c r="AC32" s="383">
        <f t="shared" si="11"/>
        <v>-100</v>
      </c>
      <c r="AD32" s="365">
        <v>1325699</v>
      </c>
      <c r="AE32" s="365">
        <v>1134097</v>
      </c>
      <c r="AF32" s="365">
        <f>IF(AF34-AF35&gt;0,AF34-AF35,0)</f>
        <v>1611991</v>
      </c>
      <c r="AG32" s="365">
        <f>IF(AG34-AG35&gt;0,AG34-AG35,0)</f>
        <v>1687189</v>
      </c>
      <c r="AH32" s="365">
        <f>IF(AH34-AH35&gt;0,AH34-AH35,0)</f>
        <v>1543017</v>
      </c>
      <c r="AI32" s="365">
        <f t="shared" si="12"/>
        <v>-144172</v>
      </c>
      <c r="AJ32" s="383">
        <f t="shared" si="13"/>
        <v>-8.5451007563467982</v>
      </c>
      <c r="AK32" s="365">
        <v>0</v>
      </c>
      <c r="AL32" s="366">
        <v>0</v>
      </c>
      <c r="AM32" s="365">
        <f>IF(AM34-AM35&gt;0,AM34-AM35,0)</f>
        <v>2139</v>
      </c>
      <c r="AN32" s="365">
        <f>IF(AN34-AN35&gt;0,AN34-AN35,0)</f>
        <v>0</v>
      </c>
      <c r="AO32" s="365">
        <f>IF(AO34-AO35&gt;0,AO34-AO35,0)</f>
        <v>0</v>
      </c>
      <c r="AP32" s="365">
        <f t="shared" si="14"/>
        <v>0</v>
      </c>
      <c r="AQ32" s="383"/>
      <c r="AR32" s="365">
        <v>0</v>
      </c>
      <c r="AS32" s="365">
        <v>6785</v>
      </c>
      <c r="AT32" s="365">
        <f>IF(AT34-AT35&gt;0,AT34-AT35,0)</f>
        <v>12660</v>
      </c>
      <c r="AU32" s="365">
        <f>IF(AU34-AU35&gt;0,AU34-AU35,0)</f>
        <v>4091</v>
      </c>
      <c r="AV32" s="365"/>
      <c r="AW32" s="365">
        <f t="shared" si="16"/>
        <v>-4091</v>
      </c>
      <c r="AX32" s="383">
        <f t="shared" si="17"/>
        <v>-100</v>
      </c>
      <c r="AY32" s="391">
        <v>5488368</v>
      </c>
      <c r="AZ32" s="366">
        <f t="shared" si="2"/>
        <v>5005635</v>
      </c>
      <c r="BA32" s="365">
        <f t="shared" si="3"/>
        <v>5451130</v>
      </c>
      <c r="BB32" s="365">
        <f t="shared" si="4"/>
        <v>6117437</v>
      </c>
      <c r="BC32" s="365">
        <f t="shared" si="5"/>
        <v>7178103</v>
      </c>
      <c r="BD32" s="365">
        <f t="shared" si="18"/>
        <v>1060666</v>
      </c>
      <c r="BE32" s="383">
        <f t="shared" si="19"/>
        <v>17.338404956193255</v>
      </c>
    </row>
    <row r="33" spans="1:57">
      <c r="A33" s="20" t="s">
        <v>47</v>
      </c>
      <c r="B33" s="368">
        <v>0</v>
      </c>
      <c r="C33" s="27">
        <v>0</v>
      </c>
      <c r="D33" s="27">
        <f>IF(D35-D34&gt;0,D35-D34,0)</f>
        <v>0</v>
      </c>
      <c r="E33" s="27">
        <f>IF(E35-E34&gt;0,E35-E34,0)</f>
        <v>0</v>
      </c>
      <c r="F33" s="27">
        <f>IF(F35-F34&gt;0,F35-F34,0)</f>
        <v>0</v>
      </c>
      <c r="G33" s="21">
        <f t="shared" si="0"/>
        <v>0</v>
      </c>
      <c r="H33" s="369"/>
      <c r="I33" s="27">
        <v>0</v>
      </c>
      <c r="J33" s="374">
        <v>0</v>
      </c>
      <c r="K33" s="27">
        <f>IF(K35-K34&gt;0,K35-K34,0)</f>
        <v>0</v>
      </c>
      <c r="L33" s="27">
        <f>IF(L35-L34&gt;0,L35-L34,0)</f>
        <v>0</v>
      </c>
      <c r="M33" s="27">
        <f>IF(M35-M34&gt;0,M35-M34,0)</f>
        <v>0</v>
      </c>
      <c r="N33" s="21">
        <f t="shared" si="6"/>
        <v>0</v>
      </c>
      <c r="O33" s="369"/>
      <c r="P33" s="27">
        <v>550266</v>
      </c>
      <c r="Q33" s="374">
        <v>376653</v>
      </c>
      <c r="R33" s="27">
        <f>IF(R35-R34&gt;0,R35-R34,0)</f>
        <v>567166</v>
      </c>
      <c r="S33" s="27">
        <f>IF(S35-S34&gt;0,S35-S34,0)</f>
        <v>0</v>
      </c>
      <c r="T33" s="27">
        <f>IF(T35-T34&gt;0,T35-T34,0)</f>
        <v>0</v>
      </c>
      <c r="U33" s="21">
        <f t="shared" si="8"/>
        <v>0</v>
      </c>
      <c r="V33" s="369"/>
      <c r="W33" s="21">
        <v>9774</v>
      </c>
      <c r="X33" s="374">
        <v>22022</v>
      </c>
      <c r="Y33" s="27">
        <f>IF(Y35-Y34&gt;0,Y35-Y34,0)</f>
        <v>42669</v>
      </c>
      <c r="Z33" s="27">
        <f>IF(Z35-Z34&gt;0,Z35-Z34,0)</f>
        <v>0</v>
      </c>
      <c r="AA33" s="21"/>
      <c r="AB33" s="21">
        <f t="shared" si="10"/>
        <v>0</v>
      </c>
      <c r="AC33" s="369"/>
      <c r="AD33" s="27">
        <v>0</v>
      </c>
      <c r="AE33" s="27">
        <v>0</v>
      </c>
      <c r="AF33" s="27">
        <f>IF(AF35-AF34&gt;0,AF35-AF34,0)</f>
        <v>0</v>
      </c>
      <c r="AG33" s="27">
        <f>IF(AG35-AG34&gt;0,AG35-AG34,0)</f>
        <v>0</v>
      </c>
      <c r="AH33" s="21"/>
      <c r="AI33" s="21">
        <f t="shared" si="12"/>
        <v>0</v>
      </c>
      <c r="AJ33" s="369"/>
      <c r="AK33" s="21">
        <v>12784</v>
      </c>
      <c r="AL33" s="22">
        <v>50961</v>
      </c>
      <c r="AM33" s="21">
        <f>IF(AM35-AM34&gt;0,AM35-AM34,0)</f>
        <v>0</v>
      </c>
      <c r="AN33" s="21">
        <f>IF(AN35-AN34&gt;0,AN35-AN34,0)</f>
        <v>12199</v>
      </c>
      <c r="AO33" s="21">
        <f>IF(AO35-AO34&gt;0,AO35-AO34,0)</f>
        <v>17408</v>
      </c>
      <c r="AP33" s="21">
        <f t="shared" si="14"/>
        <v>5209</v>
      </c>
      <c r="AQ33" s="369">
        <f t="shared" si="15"/>
        <v>42.700221329617186</v>
      </c>
      <c r="AR33" s="370">
        <v>15107</v>
      </c>
      <c r="AS33" s="21">
        <v>0</v>
      </c>
      <c r="AT33" s="21">
        <f>IF(AT35-AT34&gt;0,AT35-AT34,0)</f>
        <v>0</v>
      </c>
      <c r="AU33" s="21">
        <f>IF(AU35-AU34&gt;0,AU35-AU34,0)</f>
        <v>0</v>
      </c>
      <c r="AV33" s="21"/>
      <c r="AW33" s="21">
        <f t="shared" si="16"/>
        <v>0</v>
      </c>
      <c r="AX33" s="369"/>
      <c r="AY33" s="27">
        <v>587931</v>
      </c>
      <c r="AZ33" s="374">
        <f t="shared" si="2"/>
        <v>449636</v>
      </c>
      <c r="BA33" s="27">
        <f t="shared" si="3"/>
        <v>609835</v>
      </c>
      <c r="BB33" s="27">
        <f t="shared" si="4"/>
        <v>12199</v>
      </c>
      <c r="BC33" s="27">
        <f t="shared" si="5"/>
        <v>17408</v>
      </c>
      <c r="BD33" s="21">
        <f t="shared" si="18"/>
        <v>5209</v>
      </c>
      <c r="BE33" s="369">
        <f t="shared" si="19"/>
        <v>42.700221329617186</v>
      </c>
    </row>
    <row r="34" spans="1:57">
      <c r="A34" s="23" t="s">
        <v>48</v>
      </c>
      <c r="B34" s="371">
        <v>4308806</v>
      </c>
      <c r="C34" s="24">
        <v>4497392</v>
      </c>
      <c r="D34" s="24">
        <v>4281794</v>
      </c>
      <c r="E34" s="24">
        <v>4714824</v>
      </c>
      <c r="F34" s="25">
        <v>4207489</v>
      </c>
      <c r="G34" s="21">
        <f t="shared" si="0"/>
        <v>-507335</v>
      </c>
      <c r="H34" s="369">
        <f t="shared" si="1"/>
        <v>-10.760422870503755</v>
      </c>
      <c r="I34" s="24">
        <v>11434</v>
      </c>
      <c r="J34" s="372">
        <v>8280</v>
      </c>
      <c r="K34" s="24">
        <v>15787</v>
      </c>
      <c r="L34" s="24">
        <v>17944</v>
      </c>
      <c r="M34" s="25">
        <v>16321</v>
      </c>
      <c r="N34" s="21">
        <f t="shared" si="6"/>
        <v>-1623</v>
      </c>
      <c r="O34" s="369">
        <f t="shared" si="7"/>
        <v>-9.0448060633080694</v>
      </c>
      <c r="P34" s="24">
        <v>135875</v>
      </c>
      <c r="Q34" s="372">
        <v>152704</v>
      </c>
      <c r="R34" s="24">
        <v>124199</v>
      </c>
      <c r="S34" s="24">
        <v>696995</v>
      </c>
      <c r="T34" s="25">
        <v>1795162</v>
      </c>
      <c r="U34" s="21">
        <f t="shared" si="8"/>
        <v>1098167</v>
      </c>
      <c r="V34" s="369">
        <f t="shared" si="9"/>
        <v>157.55737128673809</v>
      </c>
      <c r="W34" s="24">
        <v>0</v>
      </c>
      <c r="X34" s="372">
        <v>0</v>
      </c>
      <c r="Y34" s="24"/>
      <c r="Z34" s="24">
        <v>4332</v>
      </c>
      <c r="AA34" s="25"/>
      <c r="AB34" s="21">
        <f t="shared" si="10"/>
        <v>-4332</v>
      </c>
      <c r="AC34" s="369">
        <f t="shared" si="11"/>
        <v>-100</v>
      </c>
      <c r="AD34" s="24">
        <v>1469533</v>
      </c>
      <c r="AE34" s="24">
        <v>1185540</v>
      </c>
      <c r="AF34" s="24">
        <v>1788322</v>
      </c>
      <c r="AG34" s="24">
        <v>1903233</v>
      </c>
      <c r="AH34" s="25">
        <v>1695351</v>
      </c>
      <c r="AI34" s="21">
        <f t="shared" si="12"/>
        <v>-207882</v>
      </c>
      <c r="AJ34" s="369">
        <f t="shared" si="13"/>
        <v>-10.922572275701398</v>
      </c>
      <c r="AK34" s="25">
        <v>12332</v>
      </c>
      <c r="AL34" s="26">
        <v>10905</v>
      </c>
      <c r="AM34" s="25">
        <v>27599</v>
      </c>
      <c r="AN34" s="25">
        <v>7486</v>
      </c>
      <c r="AO34" s="25">
        <v>23329</v>
      </c>
      <c r="AP34" s="21">
        <f t="shared" si="14"/>
        <v>15843</v>
      </c>
      <c r="AQ34" s="369">
        <f t="shared" si="15"/>
        <v>211.63505209724818</v>
      </c>
      <c r="AR34" s="373">
        <v>0</v>
      </c>
      <c r="AS34" s="25">
        <v>6785</v>
      </c>
      <c r="AT34" s="25">
        <v>12660</v>
      </c>
      <c r="AU34" s="25">
        <v>4091</v>
      </c>
      <c r="AV34" s="25">
        <v>5732</v>
      </c>
      <c r="AW34" s="21">
        <f t="shared" si="16"/>
        <v>1641</v>
      </c>
      <c r="AX34" s="369">
        <f t="shared" si="17"/>
        <v>40.112441945734538</v>
      </c>
      <c r="AY34" s="27">
        <v>5937980</v>
      </c>
      <c r="AZ34" s="374">
        <f t="shared" si="2"/>
        <v>5861606</v>
      </c>
      <c r="BA34" s="27">
        <f t="shared" si="3"/>
        <v>6250361</v>
      </c>
      <c r="BB34" s="27">
        <f t="shared" si="4"/>
        <v>7348905</v>
      </c>
      <c r="BC34" s="27">
        <f t="shared" si="5"/>
        <v>7743384</v>
      </c>
      <c r="BD34" s="21">
        <f t="shared" si="18"/>
        <v>394479</v>
      </c>
      <c r="BE34" s="369">
        <f t="shared" si="19"/>
        <v>5.3678609262196204</v>
      </c>
    </row>
    <row r="35" spans="1:57">
      <c r="A35" s="31" t="s">
        <v>49</v>
      </c>
      <c r="B35" s="392">
        <v>157571</v>
      </c>
      <c r="C35" s="35">
        <v>640919</v>
      </c>
      <c r="D35" s="35">
        <v>473241</v>
      </c>
      <c r="E35" s="35">
        <v>404584</v>
      </c>
      <c r="F35" s="396">
        <v>230041</v>
      </c>
      <c r="G35" s="34">
        <f t="shared" si="0"/>
        <v>-174543</v>
      </c>
      <c r="H35" s="387">
        <f t="shared" si="1"/>
        <v>-43.141350127538409</v>
      </c>
      <c r="I35" s="35">
        <v>0</v>
      </c>
      <c r="J35" s="36">
        <v>0</v>
      </c>
      <c r="K35" s="35"/>
      <c r="L35" s="35"/>
      <c r="M35" s="396"/>
      <c r="N35" s="34">
        <f t="shared" si="6"/>
        <v>0</v>
      </c>
      <c r="O35" s="387"/>
      <c r="P35" s="35">
        <v>686141</v>
      </c>
      <c r="Q35" s="36">
        <v>529357</v>
      </c>
      <c r="R35" s="35">
        <v>691365</v>
      </c>
      <c r="S35" s="35">
        <v>603354</v>
      </c>
      <c r="T35" s="396">
        <v>153845</v>
      </c>
      <c r="U35" s="34">
        <f t="shared" si="8"/>
        <v>-449509</v>
      </c>
      <c r="V35" s="387">
        <f t="shared" si="9"/>
        <v>-74.501702151639009</v>
      </c>
      <c r="W35" s="35">
        <v>9774</v>
      </c>
      <c r="X35" s="36">
        <v>22022</v>
      </c>
      <c r="Y35" s="35">
        <v>42669</v>
      </c>
      <c r="Z35" s="35">
        <v>0</v>
      </c>
      <c r="AA35" s="396"/>
      <c r="AB35" s="34">
        <f t="shared" si="10"/>
        <v>0</v>
      </c>
      <c r="AC35" s="387"/>
      <c r="AD35" s="35">
        <v>143834</v>
      </c>
      <c r="AE35" s="35">
        <v>51443</v>
      </c>
      <c r="AF35" s="35">
        <v>176331</v>
      </c>
      <c r="AG35" s="35">
        <v>216044</v>
      </c>
      <c r="AH35" s="396">
        <v>152334</v>
      </c>
      <c r="AI35" s="34">
        <f t="shared" si="12"/>
        <v>-63710</v>
      </c>
      <c r="AJ35" s="387">
        <f t="shared" si="13"/>
        <v>-29.48936327785081</v>
      </c>
      <c r="AK35" s="35">
        <v>25116</v>
      </c>
      <c r="AL35" s="36">
        <v>61866</v>
      </c>
      <c r="AM35" s="35">
        <v>25460</v>
      </c>
      <c r="AN35" s="35">
        <v>19685</v>
      </c>
      <c r="AO35" s="396">
        <v>40737</v>
      </c>
      <c r="AP35" s="34">
        <f t="shared" si="14"/>
        <v>21052</v>
      </c>
      <c r="AQ35" s="387">
        <f t="shared" si="15"/>
        <v>106.94437388874778</v>
      </c>
      <c r="AR35" s="393">
        <v>15107</v>
      </c>
      <c r="AS35" s="35"/>
      <c r="AT35" s="35"/>
      <c r="AU35" s="35"/>
      <c r="AV35" s="396"/>
      <c r="AW35" s="34">
        <f t="shared" si="16"/>
        <v>0</v>
      </c>
      <c r="AX35" s="387"/>
      <c r="AY35" s="32">
        <v>1037543</v>
      </c>
      <c r="AZ35" s="33">
        <f t="shared" si="2"/>
        <v>1305607</v>
      </c>
      <c r="BA35" s="32">
        <f t="shared" si="3"/>
        <v>1409066</v>
      </c>
      <c r="BB35" s="32">
        <f t="shared" si="4"/>
        <v>1243667</v>
      </c>
      <c r="BC35" s="32">
        <f t="shared" si="5"/>
        <v>576957</v>
      </c>
      <c r="BD35" s="34">
        <f t="shared" si="18"/>
        <v>-666710</v>
      </c>
      <c r="BE35" s="387">
        <f t="shared" si="19"/>
        <v>-53.60840160589612</v>
      </c>
    </row>
    <row r="36" spans="1:57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>
        <f>C36+J36+Q36+X36+AE36+AL36+AS36</f>
        <v>0</v>
      </c>
      <c r="BA36" s="6"/>
      <c r="BB36" s="6"/>
      <c r="BC36" s="6"/>
      <c r="BD36" s="6"/>
      <c r="BE36" s="6"/>
    </row>
    <row r="37" spans="1:5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</row>
    <row r="40" spans="1:57"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</row>
    <row r="41" spans="1:57"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</row>
    <row r="42" spans="1:57"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</row>
    <row r="43" spans="1:57"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</row>
    <row r="44" spans="1:57"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</row>
    <row r="45" spans="1:57"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</row>
    <row r="46" spans="1:57"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</row>
    <row r="47" spans="1:57"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</row>
    <row r="48" spans="1:57"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</row>
    <row r="49" spans="23:57"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</row>
    <row r="50" spans="23:57"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</row>
    <row r="51" spans="23:57"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</row>
  </sheetData>
  <mergeCells count="8">
    <mergeCell ref="AY5:BE5"/>
    <mergeCell ref="B5:H5"/>
    <mergeCell ref="I5:O5"/>
    <mergeCell ref="P5:V5"/>
    <mergeCell ref="W5:AC5"/>
    <mergeCell ref="AD5:AJ5"/>
    <mergeCell ref="AK5:AQ5"/>
    <mergeCell ref="AR5:AX5"/>
  </mergeCells>
  <phoneticPr fontId="3"/>
  <pageMargins left="0.7" right="0.7" top="0.75" bottom="0.75" header="0.3" footer="0.3"/>
  <pageSetup paperSize="9" scale="75" orientation="landscape" r:id="rId1"/>
  <colBreaks count="3" manualBreakCount="3">
    <brk id="15" max="34" man="1"/>
    <brk id="29" max="34" man="1"/>
    <brk id="43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Z72"/>
  <sheetViews>
    <sheetView showZeros="0" view="pageBreakPreview" zoomScale="90" zoomScaleNormal="100" zoomScaleSheetLayoutView="90" workbookViewId="0">
      <pane xSplit="3" topLeftCell="AO1" activePane="topRight" state="frozen"/>
      <selection pane="topRight" activeCell="AV21" sqref="AV21"/>
    </sheetView>
  </sheetViews>
  <sheetFormatPr defaultColWidth="8.125" defaultRowHeight="13.5"/>
  <cols>
    <col min="1" max="1" width="2.375" style="3" customWidth="1"/>
    <col min="2" max="2" width="19.25" style="3" customWidth="1"/>
    <col min="3" max="3" width="1.5" style="3" customWidth="1"/>
    <col min="4" max="8" width="9.75" style="3" bestFit="1" customWidth="1"/>
    <col min="9" max="9" width="8.75" style="3" customWidth="1"/>
    <col min="10" max="10" width="6.875" style="3" customWidth="1"/>
    <col min="11" max="16" width="8.75" style="3" customWidth="1"/>
    <col min="17" max="17" width="6.875" style="3" customWidth="1"/>
    <col min="18" max="22" width="8.75" style="3" customWidth="1"/>
    <col min="23" max="23" width="9.25" style="3" customWidth="1"/>
    <col min="24" max="24" width="6.875" style="3" customWidth="1"/>
    <col min="25" max="30" width="8.75" style="3" customWidth="1"/>
    <col min="31" max="31" width="6.875" style="3" customWidth="1"/>
    <col min="32" max="34" width="8.75" style="3" customWidth="1"/>
    <col min="35" max="36" width="9.75" style="3" bestFit="1" customWidth="1"/>
    <col min="37" max="37" width="9.625" style="3" customWidth="1"/>
    <col min="38" max="38" width="6.875" style="3" customWidth="1"/>
    <col min="39" max="44" width="8.75" style="3" customWidth="1"/>
    <col min="45" max="45" width="6.875" style="3" customWidth="1"/>
    <col min="46" max="51" width="8.75" style="3" customWidth="1"/>
    <col min="52" max="52" width="6.875" style="3" customWidth="1"/>
    <col min="53" max="53" width="8.75" style="3" customWidth="1"/>
    <col min="54" max="59" width="9.625" style="3" customWidth="1"/>
    <col min="60" max="60" width="8.125" style="3" customWidth="1"/>
    <col min="61" max="66" width="8.125" style="3" hidden="1" customWidth="1"/>
    <col min="67" max="68" width="0" style="3" hidden="1" customWidth="1"/>
    <col min="69" max="256" width="8.125" style="3"/>
    <col min="257" max="257" width="2.375" style="3" customWidth="1"/>
    <col min="258" max="258" width="19.25" style="3" customWidth="1"/>
    <col min="259" max="259" width="1.5" style="3" customWidth="1"/>
    <col min="260" max="265" width="8.75" style="3" customWidth="1"/>
    <col min="266" max="266" width="6.875" style="3" customWidth="1"/>
    <col min="267" max="272" width="8.75" style="3" customWidth="1"/>
    <col min="273" max="273" width="6.875" style="3" customWidth="1"/>
    <col min="274" max="278" width="8.75" style="3" customWidth="1"/>
    <col min="279" max="279" width="9.25" style="3" customWidth="1"/>
    <col min="280" max="280" width="6.875" style="3" customWidth="1"/>
    <col min="281" max="286" width="8.75" style="3" customWidth="1"/>
    <col min="287" max="287" width="6.875" style="3" customWidth="1"/>
    <col min="288" max="292" width="8.75" style="3" customWidth="1"/>
    <col min="293" max="293" width="9.625" style="3" customWidth="1"/>
    <col min="294" max="294" width="6.875" style="3" customWidth="1"/>
    <col min="295" max="300" width="8.75" style="3" customWidth="1"/>
    <col min="301" max="301" width="6.875" style="3" customWidth="1"/>
    <col min="302" max="307" width="8.75" style="3" customWidth="1"/>
    <col min="308" max="308" width="6.875" style="3" customWidth="1"/>
    <col min="309" max="310" width="8.75" style="3" customWidth="1"/>
    <col min="311" max="315" width="9.625" style="3" customWidth="1"/>
    <col min="316" max="316" width="8.125" style="3" customWidth="1"/>
    <col min="317" max="324" width="0" style="3" hidden="1" customWidth="1"/>
    <col min="325" max="512" width="8.125" style="3"/>
    <col min="513" max="513" width="2.375" style="3" customWidth="1"/>
    <col min="514" max="514" width="19.25" style="3" customWidth="1"/>
    <col min="515" max="515" width="1.5" style="3" customWidth="1"/>
    <col min="516" max="521" width="8.75" style="3" customWidth="1"/>
    <col min="522" max="522" width="6.875" style="3" customWidth="1"/>
    <col min="523" max="528" width="8.75" style="3" customWidth="1"/>
    <col min="529" max="529" width="6.875" style="3" customWidth="1"/>
    <col min="530" max="534" width="8.75" style="3" customWidth="1"/>
    <col min="535" max="535" width="9.25" style="3" customWidth="1"/>
    <col min="536" max="536" width="6.875" style="3" customWidth="1"/>
    <col min="537" max="542" width="8.75" style="3" customWidth="1"/>
    <col min="543" max="543" width="6.875" style="3" customWidth="1"/>
    <col min="544" max="548" width="8.75" style="3" customWidth="1"/>
    <col min="549" max="549" width="9.625" style="3" customWidth="1"/>
    <col min="550" max="550" width="6.875" style="3" customWidth="1"/>
    <col min="551" max="556" width="8.75" style="3" customWidth="1"/>
    <col min="557" max="557" width="6.875" style="3" customWidth="1"/>
    <col min="558" max="563" width="8.75" style="3" customWidth="1"/>
    <col min="564" max="564" width="6.875" style="3" customWidth="1"/>
    <col min="565" max="566" width="8.75" style="3" customWidth="1"/>
    <col min="567" max="571" width="9.625" style="3" customWidth="1"/>
    <col min="572" max="572" width="8.125" style="3" customWidth="1"/>
    <col min="573" max="580" width="0" style="3" hidden="1" customWidth="1"/>
    <col min="581" max="768" width="8.125" style="3"/>
    <col min="769" max="769" width="2.375" style="3" customWidth="1"/>
    <col min="770" max="770" width="19.25" style="3" customWidth="1"/>
    <col min="771" max="771" width="1.5" style="3" customWidth="1"/>
    <col min="772" max="777" width="8.75" style="3" customWidth="1"/>
    <col min="778" max="778" width="6.875" style="3" customWidth="1"/>
    <col min="779" max="784" width="8.75" style="3" customWidth="1"/>
    <col min="785" max="785" width="6.875" style="3" customWidth="1"/>
    <col min="786" max="790" width="8.75" style="3" customWidth="1"/>
    <col min="791" max="791" width="9.25" style="3" customWidth="1"/>
    <col min="792" max="792" width="6.875" style="3" customWidth="1"/>
    <col min="793" max="798" width="8.75" style="3" customWidth="1"/>
    <col min="799" max="799" width="6.875" style="3" customWidth="1"/>
    <col min="800" max="804" width="8.75" style="3" customWidth="1"/>
    <col min="805" max="805" width="9.625" style="3" customWidth="1"/>
    <col min="806" max="806" width="6.875" style="3" customWidth="1"/>
    <col min="807" max="812" width="8.75" style="3" customWidth="1"/>
    <col min="813" max="813" width="6.875" style="3" customWidth="1"/>
    <col min="814" max="819" width="8.75" style="3" customWidth="1"/>
    <col min="820" max="820" width="6.875" style="3" customWidth="1"/>
    <col min="821" max="822" width="8.75" style="3" customWidth="1"/>
    <col min="823" max="827" width="9.625" style="3" customWidth="1"/>
    <col min="828" max="828" width="8.125" style="3" customWidth="1"/>
    <col min="829" max="836" width="0" style="3" hidden="1" customWidth="1"/>
    <col min="837" max="1024" width="8.125" style="3"/>
    <col min="1025" max="1025" width="2.375" style="3" customWidth="1"/>
    <col min="1026" max="1026" width="19.25" style="3" customWidth="1"/>
    <col min="1027" max="1027" width="1.5" style="3" customWidth="1"/>
    <col min="1028" max="1033" width="8.75" style="3" customWidth="1"/>
    <col min="1034" max="1034" width="6.875" style="3" customWidth="1"/>
    <col min="1035" max="1040" width="8.75" style="3" customWidth="1"/>
    <col min="1041" max="1041" width="6.875" style="3" customWidth="1"/>
    <col min="1042" max="1046" width="8.75" style="3" customWidth="1"/>
    <col min="1047" max="1047" width="9.25" style="3" customWidth="1"/>
    <col min="1048" max="1048" width="6.875" style="3" customWidth="1"/>
    <col min="1049" max="1054" width="8.75" style="3" customWidth="1"/>
    <col min="1055" max="1055" width="6.875" style="3" customWidth="1"/>
    <col min="1056" max="1060" width="8.75" style="3" customWidth="1"/>
    <col min="1061" max="1061" width="9.625" style="3" customWidth="1"/>
    <col min="1062" max="1062" width="6.875" style="3" customWidth="1"/>
    <col min="1063" max="1068" width="8.75" style="3" customWidth="1"/>
    <col min="1069" max="1069" width="6.875" style="3" customWidth="1"/>
    <col min="1070" max="1075" width="8.75" style="3" customWidth="1"/>
    <col min="1076" max="1076" width="6.875" style="3" customWidth="1"/>
    <col min="1077" max="1078" width="8.75" style="3" customWidth="1"/>
    <col min="1079" max="1083" width="9.625" style="3" customWidth="1"/>
    <col min="1084" max="1084" width="8.125" style="3" customWidth="1"/>
    <col min="1085" max="1092" width="0" style="3" hidden="1" customWidth="1"/>
    <col min="1093" max="1280" width="8.125" style="3"/>
    <col min="1281" max="1281" width="2.375" style="3" customWidth="1"/>
    <col min="1282" max="1282" width="19.25" style="3" customWidth="1"/>
    <col min="1283" max="1283" width="1.5" style="3" customWidth="1"/>
    <col min="1284" max="1289" width="8.75" style="3" customWidth="1"/>
    <col min="1290" max="1290" width="6.875" style="3" customWidth="1"/>
    <col min="1291" max="1296" width="8.75" style="3" customWidth="1"/>
    <col min="1297" max="1297" width="6.875" style="3" customWidth="1"/>
    <col min="1298" max="1302" width="8.75" style="3" customWidth="1"/>
    <col min="1303" max="1303" width="9.25" style="3" customWidth="1"/>
    <col min="1304" max="1304" width="6.875" style="3" customWidth="1"/>
    <col min="1305" max="1310" width="8.75" style="3" customWidth="1"/>
    <col min="1311" max="1311" width="6.875" style="3" customWidth="1"/>
    <col min="1312" max="1316" width="8.75" style="3" customWidth="1"/>
    <col min="1317" max="1317" width="9.625" style="3" customWidth="1"/>
    <col min="1318" max="1318" width="6.875" style="3" customWidth="1"/>
    <col min="1319" max="1324" width="8.75" style="3" customWidth="1"/>
    <col min="1325" max="1325" width="6.875" style="3" customWidth="1"/>
    <col min="1326" max="1331" width="8.75" style="3" customWidth="1"/>
    <col min="1332" max="1332" width="6.875" style="3" customWidth="1"/>
    <col min="1333" max="1334" width="8.75" style="3" customWidth="1"/>
    <col min="1335" max="1339" width="9.625" style="3" customWidth="1"/>
    <col min="1340" max="1340" width="8.125" style="3" customWidth="1"/>
    <col min="1341" max="1348" width="0" style="3" hidden="1" customWidth="1"/>
    <col min="1349" max="1536" width="8.125" style="3"/>
    <col min="1537" max="1537" width="2.375" style="3" customWidth="1"/>
    <col min="1538" max="1538" width="19.25" style="3" customWidth="1"/>
    <col min="1539" max="1539" width="1.5" style="3" customWidth="1"/>
    <col min="1540" max="1545" width="8.75" style="3" customWidth="1"/>
    <col min="1546" max="1546" width="6.875" style="3" customWidth="1"/>
    <col min="1547" max="1552" width="8.75" style="3" customWidth="1"/>
    <col min="1553" max="1553" width="6.875" style="3" customWidth="1"/>
    <col min="1554" max="1558" width="8.75" style="3" customWidth="1"/>
    <col min="1559" max="1559" width="9.25" style="3" customWidth="1"/>
    <col min="1560" max="1560" width="6.875" style="3" customWidth="1"/>
    <col min="1561" max="1566" width="8.75" style="3" customWidth="1"/>
    <col min="1567" max="1567" width="6.875" style="3" customWidth="1"/>
    <col min="1568" max="1572" width="8.75" style="3" customWidth="1"/>
    <col min="1573" max="1573" width="9.625" style="3" customWidth="1"/>
    <col min="1574" max="1574" width="6.875" style="3" customWidth="1"/>
    <col min="1575" max="1580" width="8.75" style="3" customWidth="1"/>
    <col min="1581" max="1581" width="6.875" style="3" customWidth="1"/>
    <col min="1582" max="1587" width="8.75" style="3" customWidth="1"/>
    <col min="1588" max="1588" width="6.875" style="3" customWidth="1"/>
    <col min="1589" max="1590" width="8.75" style="3" customWidth="1"/>
    <col min="1591" max="1595" width="9.625" style="3" customWidth="1"/>
    <col min="1596" max="1596" width="8.125" style="3" customWidth="1"/>
    <col min="1597" max="1604" width="0" style="3" hidden="1" customWidth="1"/>
    <col min="1605" max="1792" width="8.125" style="3"/>
    <col min="1793" max="1793" width="2.375" style="3" customWidth="1"/>
    <col min="1794" max="1794" width="19.25" style="3" customWidth="1"/>
    <col min="1795" max="1795" width="1.5" style="3" customWidth="1"/>
    <col min="1796" max="1801" width="8.75" style="3" customWidth="1"/>
    <col min="1802" max="1802" width="6.875" style="3" customWidth="1"/>
    <col min="1803" max="1808" width="8.75" style="3" customWidth="1"/>
    <col min="1809" max="1809" width="6.875" style="3" customWidth="1"/>
    <col min="1810" max="1814" width="8.75" style="3" customWidth="1"/>
    <col min="1815" max="1815" width="9.25" style="3" customWidth="1"/>
    <col min="1816" max="1816" width="6.875" style="3" customWidth="1"/>
    <col min="1817" max="1822" width="8.75" style="3" customWidth="1"/>
    <col min="1823" max="1823" width="6.875" style="3" customWidth="1"/>
    <col min="1824" max="1828" width="8.75" style="3" customWidth="1"/>
    <col min="1829" max="1829" width="9.625" style="3" customWidth="1"/>
    <col min="1830" max="1830" width="6.875" style="3" customWidth="1"/>
    <col min="1831" max="1836" width="8.75" style="3" customWidth="1"/>
    <col min="1837" max="1837" width="6.875" style="3" customWidth="1"/>
    <col min="1838" max="1843" width="8.75" style="3" customWidth="1"/>
    <col min="1844" max="1844" width="6.875" style="3" customWidth="1"/>
    <col min="1845" max="1846" width="8.75" style="3" customWidth="1"/>
    <col min="1847" max="1851" width="9.625" style="3" customWidth="1"/>
    <col min="1852" max="1852" width="8.125" style="3" customWidth="1"/>
    <col min="1853" max="1860" width="0" style="3" hidden="1" customWidth="1"/>
    <col min="1861" max="2048" width="8.125" style="3"/>
    <col min="2049" max="2049" width="2.375" style="3" customWidth="1"/>
    <col min="2050" max="2050" width="19.25" style="3" customWidth="1"/>
    <col min="2051" max="2051" width="1.5" style="3" customWidth="1"/>
    <col min="2052" max="2057" width="8.75" style="3" customWidth="1"/>
    <col min="2058" max="2058" width="6.875" style="3" customWidth="1"/>
    <col min="2059" max="2064" width="8.75" style="3" customWidth="1"/>
    <col min="2065" max="2065" width="6.875" style="3" customWidth="1"/>
    <col min="2066" max="2070" width="8.75" style="3" customWidth="1"/>
    <col min="2071" max="2071" width="9.25" style="3" customWidth="1"/>
    <col min="2072" max="2072" width="6.875" style="3" customWidth="1"/>
    <col min="2073" max="2078" width="8.75" style="3" customWidth="1"/>
    <col min="2079" max="2079" width="6.875" style="3" customWidth="1"/>
    <col min="2080" max="2084" width="8.75" style="3" customWidth="1"/>
    <col min="2085" max="2085" width="9.625" style="3" customWidth="1"/>
    <col min="2086" max="2086" width="6.875" style="3" customWidth="1"/>
    <col min="2087" max="2092" width="8.75" style="3" customWidth="1"/>
    <col min="2093" max="2093" width="6.875" style="3" customWidth="1"/>
    <col min="2094" max="2099" width="8.75" style="3" customWidth="1"/>
    <col min="2100" max="2100" width="6.875" style="3" customWidth="1"/>
    <col min="2101" max="2102" width="8.75" style="3" customWidth="1"/>
    <col min="2103" max="2107" width="9.625" style="3" customWidth="1"/>
    <col min="2108" max="2108" width="8.125" style="3" customWidth="1"/>
    <col min="2109" max="2116" width="0" style="3" hidden="1" customWidth="1"/>
    <col min="2117" max="2304" width="8.125" style="3"/>
    <col min="2305" max="2305" width="2.375" style="3" customWidth="1"/>
    <col min="2306" max="2306" width="19.25" style="3" customWidth="1"/>
    <col min="2307" max="2307" width="1.5" style="3" customWidth="1"/>
    <col min="2308" max="2313" width="8.75" style="3" customWidth="1"/>
    <col min="2314" max="2314" width="6.875" style="3" customWidth="1"/>
    <col min="2315" max="2320" width="8.75" style="3" customWidth="1"/>
    <col min="2321" max="2321" width="6.875" style="3" customWidth="1"/>
    <col min="2322" max="2326" width="8.75" style="3" customWidth="1"/>
    <col min="2327" max="2327" width="9.25" style="3" customWidth="1"/>
    <col min="2328" max="2328" width="6.875" style="3" customWidth="1"/>
    <col min="2329" max="2334" width="8.75" style="3" customWidth="1"/>
    <col min="2335" max="2335" width="6.875" style="3" customWidth="1"/>
    <col min="2336" max="2340" width="8.75" style="3" customWidth="1"/>
    <col min="2341" max="2341" width="9.625" style="3" customWidth="1"/>
    <col min="2342" max="2342" width="6.875" style="3" customWidth="1"/>
    <col min="2343" max="2348" width="8.75" style="3" customWidth="1"/>
    <col min="2349" max="2349" width="6.875" style="3" customWidth="1"/>
    <col min="2350" max="2355" width="8.75" style="3" customWidth="1"/>
    <col min="2356" max="2356" width="6.875" style="3" customWidth="1"/>
    <col min="2357" max="2358" width="8.75" style="3" customWidth="1"/>
    <col min="2359" max="2363" width="9.625" style="3" customWidth="1"/>
    <col min="2364" max="2364" width="8.125" style="3" customWidth="1"/>
    <col min="2365" max="2372" width="0" style="3" hidden="1" customWidth="1"/>
    <col min="2373" max="2560" width="8.125" style="3"/>
    <col min="2561" max="2561" width="2.375" style="3" customWidth="1"/>
    <col min="2562" max="2562" width="19.25" style="3" customWidth="1"/>
    <col min="2563" max="2563" width="1.5" style="3" customWidth="1"/>
    <col min="2564" max="2569" width="8.75" style="3" customWidth="1"/>
    <col min="2570" max="2570" width="6.875" style="3" customWidth="1"/>
    <col min="2571" max="2576" width="8.75" style="3" customWidth="1"/>
    <col min="2577" max="2577" width="6.875" style="3" customWidth="1"/>
    <col min="2578" max="2582" width="8.75" style="3" customWidth="1"/>
    <col min="2583" max="2583" width="9.25" style="3" customWidth="1"/>
    <col min="2584" max="2584" width="6.875" style="3" customWidth="1"/>
    <col min="2585" max="2590" width="8.75" style="3" customWidth="1"/>
    <col min="2591" max="2591" width="6.875" style="3" customWidth="1"/>
    <col min="2592" max="2596" width="8.75" style="3" customWidth="1"/>
    <col min="2597" max="2597" width="9.625" style="3" customWidth="1"/>
    <col min="2598" max="2598" width="6.875" style="3" customWidth="1"/>
    <col min="2599" max="2604" width="8.75" style="3" customWidth="1"/>
    <col min="2605" max="2605" width="6.875" style="3" customWidth="1"/>
    <col min="2606" max="2611" width="8.75" style="3" customWidth="1"/>
    <col min="2612" max="2612" width="6.875" style="3" customWidth="1"/>
    <col min="2613" max="2614" width="8.75" style="3" customWidth="1"/>
    <col min="2615" max="2619" width="9.625" style="3" customWidth="1"/>
    <col min="2620" max="2620" width="8.125" style="3" customWidth="1"/>
    <col min="2621" max="2628" width="0" style="3" hidden="1" customWidth="1"/>
    <col min="2629" max="2816" width="8.125" style="3"/>
    <col min="2817" max="2817" width="2.375" style="3" customWidth="1"/>
    <col min="2818" max="2818" width="19.25" style="3" customWidth="1"/>
    <col min="2819" max="2819" width="1.5" style="3" customWidth="1"/>
    <col min="2820" max="2825" width="8.75" style="3" customWidth="1"/>
    <col min="2826" max="2826" width="6.875" style="3" customWidth="1"/>
    <col min="2827" max="2832" width="8.75" style="3" customWidth="1"/>
    <col min="2833" max="2833" width="6.875" style="3" customWidth="1"/>
    <col min="2834" max="2838" width="8.75" style="3" customWidth="1"/>
    <col min="2839" max="2839" width="9.25" style="3" customWidth="1"/>
    <col min="2840" max="2840" width="6.875" style="3" customWidth="1"/>
    <col min="2841" max="2846" width="8.75" style="3" customWidth="1"/>
    <col min="2847" max="2847" width="6.875" style="3" customWidth="1"/>
    <col min="2848" max="2852" width="8.75" style="3" customWidth="1"/>
    <col min="2853" max="2853" width="9.625" style="3" customWidth="1"/>
    <col min="2854" max="2854" width="6.875" style="3" customWidth="1"/>
    <col min="2855" max="2860" width="8.75" style="3" customWidth="1"/>
    <col min="2861" max="2861" width="6.875" style="3" customWidth="1"/>
    <col min="2862" max="2867" width="8.75" style="3" customWidth="1"/>
    <col min="2868" max="2868" width="6.875" style="3" customWidth="1"/>
    <col min="2869" max="2870" width="8.75" style="3" customWidth="1"/>
    <col min="2871" max="2875" width="9.625" style="3" customWidth="1"/>
    <col min="2876" max="2876" width="8.125" style="3" customWidth="1"/>
    <col min="2877" max="2884" width="0" style="3" hidden="1" customWidth="1"/>
    <col min="2885" max="3072" width="8.125" style="3"/>
    <col min="3073" max="3073" width="2.375" style="3" customWidth="1"/>
    <col min="3074" max="3074" width="19.25" style="3" customWidth="1"/>
    <col min="3075" max="3075" width="1.5" style="3" customWidth="1"/>
    <col min="3076" max="3081" width="8.75" style="3" customWidth="1"/>
    <col min="3082" max="3082" width="6.875" style="3" customWidth="1"/>
    <col min="3083" max="3088" width="8.75" style="3" customWidth="1"/>
    <col min="3089" max="3089" width="6.875" style="3" customWidth="1"/>
    <col min="3090" max="3094" width="8.75" style="3" customWidth="1"/>
    <col min="3095" max="3095" width="9.25" style="3" customWidth="1"/>
    <col min="3096" max="3096" width="6.875" style="3" customWidth="1"/>
    <col min="3097" max="3102" width="8.75" style="3" customWidth="1"/>
    <col min="3103" max="3103" width="6.875" style="3" customWidth="1"/>
    <col min="3104" max="3108" width="8.75" style="3" customWidth="1"/>
    <col min="3109" max="3109" width="9.625" style="3" customWidth="1"/>
    <col min="3110" max="3110" width="6.875" style="3" customWidth="1"/>
    <col min="3111" max="3116" width="8.75" style="3" customWidth="1"/>
    <col min="3117" max="3117" width="6.875" style="3" customWidth="1"/>
    <col min="3118" max="3123" width="8.75" style="3" customWidth="1"/>
    <col min="3124" max="3124" width="6.875" style="3" customWidth="1"/>
    <col min="3125" max="3126" width="8.75" style="3" customWidth="1"/>
    <col min="3127" max="3131" width="9.625" style="3" customWidth="1"/>
    <col min="3132" max="3132" width="8.125" style="3" customWidth="1"/>
    <col min="3133" max="3140" width="0" style="3" hidden="1" customWidth="1"/>
    <col min="3141" max="3328" width="8.125" style="3"/>
    <col min="3329" max="3329" width="2.375" style="3" customWidth="1"/>
    <col min="3330" max="3330" width="19.25" style="3" customWidth="1"/>
    <col min="3331" max="3331" width="1.5" style="3" customWidth="1"/>
    <col min="3332" max="3337" width="8.75" style="3" customWidth="1"/>
    <col min="3338" max="3338" width="6.875" style="3" customWidth="1"/>
    <col min="3339" max="3344" width="8.75" style="3" customWidth="1"/>
    <col min="3345" max="3345" width="6.875" style="3" customWidth="1"/>
    <col min="3346" max="3350" width="8.75" style="3" customWidth="1"/>
    <col min="3351" max="3351" width="9.25" style="3" customWidth="1"/>
    <col min="3352" max="3352" width="6.875" style="3" customWidth="1"/>
    <col min="3353" max="3358" width="8.75" style="3" customWidth="1"/>
    <col min="3359" max="3359" width="6.875" style="3" customWidth="1"/>
    <col min="3360" max="3364" width="8.75" style="3" customWidth="1"/>
    <col min="3365" max="3365" width="9.625" style="3" customWidth="1"/>
    <col min="3366" max="3366" width="6.875" style="3" customWidth="1"/>
    <col min="3367" max="3372" width="8.75" style="3" customWidth="1"/>
    <col min="3373" max="3373" width="6.875" style="3" customWidth="1"/>
    <col min="3374" max="3379" width="8.75" style="3" customWidth="1"/>
    <col min="3380" max="3380" width="6.875" style="3" customWidth="1"/>
    <col min="3381" max="3382" width="8.75" style="3" customWidth="1"/>
    <col min="3383" max="3387" width="9.625" style="3" customWidth="1"/>
    <col min="3388" max="3388" width="8.125" style="3" customWidth="1"/>
    <col min="3389" max="3396" width="0" style="3" hidden="1" customWidth="1"/>
    <col min="3397" max="3584" width="8.125" style="3"/>
    <col min="3585" max="3585" width="2.375" style="3" customWidth="1"/>
    <col min="3586" max="3586" width="19.25" style="3" customWidth="1"/>
    <col min="3587" max="3587" width="1.5" style="3" customWidth="1"/>
    <col min="3588" max="3593" width="8.75" style="3" customWidth="1"/>
    <col min="3594" max="3594" width="6.875" style="3" customWidth="1"/>
    <col min="3595" max="3600" width="8.75" style="3" customWidth="1"/>
    <col min="3601" max="3601" width="6.875" style="3" customWidth="1"/>
    <col min="3602" max="3606" width="8.75" style="3" customWidth="1"/>
    <col min="3607" max="3607" width="9.25" style="3" customWidth="1"/>
    <col min="3608" max="3608" width="6.875" style="3" customWidth="1"/>
    <col min="3609" max="3614" width="8.75" style="3" customWidth="1"/>
    <col min="3615" max="3615" width="6.875" style="3" customWidth="1"/>
    <col min="3616" max="3620" width="8.75" style="3" customWidth="1"/>
    <col min="3621" max="3621" width="9.625" style="3" customWidth="1"/>
    <col min="3622" max="3622" width="6.875" style="3" customWidth="1"/>
    <col min="3623" max="3628" width="8.75" style="3" customWidth="1"/>
    <col min="3629" max="3629" width="6.875" style="3" customWidth="1"/>
    <col min="3630" max="3635" width="8.75" style="3" customWidth="1"/>
    <col min="3636" max="3636" width="6.875" style="3" customWidth="1"/>
    <col min="3637" max="3638" width="8.75" style="3" customWidth="1"/>
    <col min="3639" max="3643" width="9.625" style="3" customWidth="1"/>
    <col min="3644" max="3644" width="8.125" style="3" customWidth="1"/>
    <col min="3645" max="3652" width="0" style="3" hidden="1" customWidth="1"/>
    <col min="3653" max="3840" width="8.125" style="3"/>
    <col min="3841" max="3841" width="2.375" style="3" customWidth="1"/>
    <col min="3842" max="3842" width="19.25" style="3" customWidth="1"/>
    <col min="3843" max="3843" width="1.5" style="3" customWidth="1"/>
    <col min="3844" max="3849" width="8.75" style="3" customWidth="1"/>
    <col min="3850" max="3850" width="6.875" style="3" customWidth="1"/>
    <col min="3851" max="3856" width="8.75" style="3" customWidth="1"/>
    <col min="3857" max="3857" width="6.875" style="3" customWidth="1"/>
    <col min="3858" max="3862" width="8.75" style="3" customWidth="1"/>
    <col min="3863" max="3863" width="9.25" style="3" customWidth="1"/>
    <col min="3864" max="3864" width="6.875" style="3" customWidth="1"/>
    <col min="3865" max="3870" width="8.75" style="3" customWidth="1"/>
    <col min="3871" max="3871" width="6.875" style="3" customWidth="1"/>
    <col min="3872" max="3876" width="8.75" style="3" customWidth="1"/>
    <col min="3877" max="3877" width="9.625" style="3" customWidth="1"/>
    <col min="3878" max="3878" width="6.875" style="3" customWidth="1"/>
    <col min="3879" max="3884" width="8.75" style="3" customWidth="1"/>
    <col min="3885" max="3885" width="6.875" style="3" customWidth="1"/>
    <col min="3886" max="3891" width="8.75" style="3" customWidth="1"/>
    <col min="3892" max="3892" width="6.875" style="3" customWidth="1"/>
    <col min="3893" max="3894" width="8.75" style="3" customWidth="1"/>
    <col min="3895" max="3899" width="9.625" style="3" customWidth="1"/>
    <col min="3900" max="3900" width="8.125" style="3" customWidth="1"/>
    <col min="3901" max="3908" width="0" style="3" hidden="1" customWidth="1"/>
    <col min="3909" max="4096" width="8.125" style="3"/>
    <col min="4097" max="4097" width="2.375" style="3" customWidth="1"/>
    <col min="4098" max="4098" width="19.25" style="3" customWidth="1"/>
    <col min="4099" max="4099" width="1.5" style="3" customWidth="1"/>
    <col min="4100" max="4105" width="8.75" style="3" customWidth="1"/>
    <col min="4106" max="4106" width="6.875" style="3" customWidth="1"/>
    <col min="4107" max="4112" width="8.75" style="3" customWidth="1"/>
    <col min="4113" max="4113" width="6.875" style="3" customWidth="1"/>
    <col min="4114" max="4118" width="8.75" style="3" customWidth="1"/>
    <col min="4119" max="4119" width="9.25" style="3" customWidth="1"/>
    <col min="4120" max="4120" width="6.875" style="3" customWidth="1"/>
    <col min="4121" max="4126" width="8.75" style="3" customWidth="1"/>
    <col min="4127" max="4127" width="6.875" style="3" customWidth="1"/>
    <col min="4128" max="4132" width="8.75" style="3" customWidth="1"/>
    <col min="4133" max="4133" width="9.625" style="3" customWidth="1"/>
    <col min="4134" max="4134" width="6.875" style="3" customWidth="1"/>
    <col min="4135" max="4140" width="8.75" style="3" customWidth="1"/>
    <col min="4141" max="4141" width="6.875" style="3" customWidth="1"/>
    <col min="4142" max="4147" width="8.75" style="3" customWidth="1"/>
    <col min="4148" max="4148" width="6.875" style="3" customWidth="1"/>
    <col min="4149" max="4150" width="8.75" style="3" customWidth="1"/>
    <col min="4151" max="4155" width="9.625" style="3" customWidth="1"/>
    <col min="4156" max="4156" width="8.125" style="3" customWidth="1"/>
    <col min="4157" max="4164" width="0" style="3" hidden="1" customWidth="1"/>
    <col min="4165" max="4352" width="8.125" style="3"/>
    <col min="4353" max="4353" width="2.375" style="3" customWidth="1"/>
    <col min="4354" max="4354" width="19.25" style="3" customWidth="1"/>
    <col min="4355" max="4355" width="1.5" style="3" customWidth="1"/>
    <col min="4356" max="4361" width="8.75" style="3" customWidth="1"/>
    <col min="4362" max="4362" width="6.875" style="3" customWidth="1"/>
    <col min="4363" max="4368" width="8.75" style="3" customWidth="1"/>
    <col min="4369" max="4369" width="6.875" style="3" customWidth="1"/>
    <col min="4370" max="4374" width="8.75" style="3" customWidth="1"/>
    <col min="4375" max="4375" width="9.25" style="3" customWidth="1"/>
    <col min="4376" max="4376" width="6.875" style="3" customWidth="1"/>
    <col min="4377" max="4382" width="8.75" style="3" customWidth="1"/>
    <col min="4383" max="4383" width="6.875" style="3" customWidth="1"/>
    <col min="4384" max="4388" width="8.75" style="3" customWidth="1"/>
    <col min="4389" max="4389" width="9.625" style="3" customWidth="1"/>
    <col min="4390" max="4390" width="6.875" style="3" customWidth="1"/>
    <col min="4391" max="4396" width="8.75" style="3" customWidth="1"/>
    <col min="4397" max="4397" width="6.875" style="3" customWidth="1"/>
    <col min="4398" max="4403" width="8.75" style="3" customWidth="1"/>
    <col min="4404" max="4404" width="6.875" style="3" customWidth="1"/>
    <col min="4405" max="4406" width="8.75" style="3" customWidth="1"/>
    <col min="4407" max="4411" width="9.625" style="3" customWidth="1"/>
    <col min="4412" max="4412" width="8.125" style="3" customWidth="1"/>
    <col min="4413" max="4420" width="0" style="3" hidden="1" customWidth="1"/>
    <col min="4421" max="4608" width="8.125" style="3"/>
    <col min="4609" max="4609" width="2.375" style="3" customWidth="1"/>
    <col min="4610" max="4610" width="19.25" style="3" customWidth="1"/>
    <col min="4611" max="4611" width="1.5" style="3" customWidth="1"/>
    <col min="4612" max="4617" width="8.75" style="3" customWidth="1"/>
    <col min="4618" max="4618" width="6.875" style="3" customWidth="1"/>
    <col min="4619" max="4624" width="8.75" style="3" customWidth="1"/>
    <col min="4625" max="4625" width="6.875" style="3" customWidth="1"/>
    <col min="4626" max="4630" width="8.75" style="3" customWidth="1"/>
    <col min="4631" max="4631" width="9.25" style="3" customWidth="1"/>
    <col min="4632" max="4632" width="6.875" style="3" customWidth="1"/>
    <col min="4633" max="4638" width="8.75" style="3" customWidth="1"/>
    <col min="4639" max="4639" width="6.875" style="3" customWidth="1"/>
    <col min="4640" max="4644" width="8.75" style="3" customWidth="1"/>
    <col min="4645" max="4645" width="9.625" style="3" customWidth="1"/>
    <col min="4646" max="4646" width="6.875" style="3" customWidth="1"/>
    <col min="4647" max="4652" width="8.75" style="3" customWidth="1"/>
    <col min="4653" max="4653" width="6.875" style="3" customWidth="1"/>
    <col min="4654" max="4659" width="8.75" style="3" customWidth="1"/>
    <col min="4660" max="4660" width="6.875" style="3" customWidth="1"/>
    <col min="4661" max="4662" width="8.75" style="3" customWidth="1"/>
    <col min="4663" max="4667" width="9.625" style="3" customWidth="1"/>
    <col min="4668" max="4668" width="8.125" style="3" customWidth="1"/>
    <col min="4669" max="4676" width="0" style="3" hidden="1" customWidth="1"/>
    <col min="4677" max="4864" width="8.125" style="3"/>
    <col min="4865" max="4865" width="2.375" style="3" customWidth="1"/>
    <col min="4866" max="4866" width="19.25" style="3" customWidth="1"/>
    <col min="4867" max="4867" width="1.5" style="3" customWidth="1"/>
    <col min="4868" max="4873" width="8.75" style="3" customWidth="1"/>
    <col min="4874" max="4874" width="6.875" style="3" customWidth="1"/>
    <col min="4875" max="4880" width="8.75" style="3" customWidth="1"/>
    <col min="4881" max="4881" width="6.875" style="3" customWidth="1"/>
    <col min="4882" max="4886" width="8.75" style="3" customWidth="1"/>
    <col min="4887" max="4887" width="9.25" style="3" customWidth="1"/>
    <col min="4888" max="4888" width="6.875" style="3" customWidth="1"/>
    <col min="4889" max="4894" width="8.75" style="3" customWidth="1"/>
    <col min="4895" max="4895" width="6.875" style="3" customWidth="1"/>
    <col min="4896" max="4900" width="8.75" style="3" customWidth="1"/>
    <col min="4901" max="4901" width="9.625" style="3" customWidth="1"/>
    <col min="4902" max="4902" width="6.875" style="3" customWidth="1"/>
    <col min="4903" max="4908" width="8.75" style="3" customWidth="1"/>
    <col min="4909" max="4909" width="6.875" style="3" customWidth="1"/>
    <col min="4910" max="4915" width="8.75" style="3" customWidth="1"/>
    <col min="4916" max="4916" width="6.875" style="3" customWidth="1"/>
    <col min="4917" max="4918" width="8.75" style="3" customWidth="1"/>
    <col min="4919" max="4923" width="9.625" style="3" customWidth="1"/>
    <col min="4924" max="4924" width="8.125" style="3" customWidth="1"/>
    <col min="4925" max="4932" width="0" style="3" hidden="1" customWidth="1"/>
    <col min="4933" max="5120" width="8.125" style="3"/>
    <col min="5121" max="5121" width="2.375" style="3" customWidth="1"/>
    <col min="5122" max="5122" width="19.25" style="3" customWidth="1"/>
    <col min="5123" max="5123" width="1.5" style="3" customWidth="1"/>
    <col min="5124" max="5129" width="8.75" style="3" customWidth="1"/>
    <col min="5130" max="5130" width="6.875" style="3" customWidth="1"/>
    <col min="5131" max="5136" width="8.75" style="3" customWidth="1"/>
    <col min="5137" max="5137" width="6.875" style="3" customWidth="1"/>
    <col min="5138" max="5142" width="8.75" style="3" customWidth="1"/>
    <col min="5143" max="5143" width="9.25" style="3" customWidth="1"/>
    <col min="5144" max="5144" width="6.875" style="3" customWidth="1"/>
    <col min="5145" max="5150" width="8.75" style="3" customWidth="1"/>
    <col min="5151" max="5151" width="6.875" style="3" customWidth="1"/>
    <col min="5152" max="5156" width="8.75" style="3" customWidth="1"/>
    <col min="5157" max="5157" width="9.625" style="3" customWidth="1"/>
    <col min="5158" max="5158" width="6.875" style="3" customWidth="1"/>
    <col min="5159" max="5164" width="8.75" style="3" customWidth="1"/>
    <col min="5165" max="5165" width="6.875" style="3" customWidth="1"/>
    <col min="5166" max="5171" width="8.75" style="3" customWidth="1"/>
    <col min="5172" max="5172" width="6.875" style="3" customWidth="1"/>
    <col min="5173" max="5174" width="8.75" style="3" customWidth="1"/>
    <col min="5175" max="5179" width="9.625" style="3" customWidth="1"/>
    <col min="5180" max="5180" width="8.125" style="3" customWidth="1"/>
    <col min="5181" max="5188" width="0" style="3" hidden="1" customWidth="1"/>
    <col min="5189" max="5376" width="8.125" style="3"/>
    <col min="5377" max="5377" width="2.375" style="3" customWidth="1"/>
    <col min="5378" max="5378" width="19.25" style="3" customWidth="1"/>
    <col min="5379" max="5379" width="1.5" style="3" customWidth="1"/>
    <col min="5380" max="5385" width="8.75" style="3" customWidth="1"/>
    <col min="5386" max="5386" width="6.875" style="3" customWidth="1"/>
    <col min="5387" max="5392" width="8.75" style="3" customWidth="1"/>
    <col min="5393" max="5393" width="6.875" style="3" customWidth="1"/>
    <col min="5394" max="5398" width="8.75" style="3" customWidth="1"/>
    <col min="5399" max="5399" width="9.25" style="3" customWidth="1"/>
    <col min="5400" max="5400" width="6.875" style="3" customWidth="1"/>
    <col min="5401" max="5406" width="8.75" style="3" customWidth="1"/>
    <col min="5407" max="5407" width="6.875" style="3" customWidth="1"/>
    <col min="5408" max="5412" width="8.75" style="3" customWidth="1"/>
    <col min="5413" max="5413" width="9.625" style="3" customWidth="1"/>
    <col min="5414" max="5414" width="6.875" style="3" customWidth="1"/>
    <col min="5415" max="5420" width="8.75" style="3" customWidth="1"/>
    <col min="5421" max="5421" width="6.875" style="3" customWidth="1"/>
    <col min="5422" max="5427" width="8.75" style="3" customWidth="1"/>
    <col min="5428" max="5428" width="6.875" style="3" customWidth="1"/>
    <col min="5429" max="5430" width="8.75" style="3" customWidth="1"/>
    <col min="5431" max="5435" width="9.625" style="3" customWidth="1"/>
    <col min="5436" max="5436" width="8.125" style="3" customWidth="1"/>
    <col min="5437" max="5444" width="0" style="3" hidden="1" customWidth="1"/>
    <col min="5445" max="5632" width="8.125" style="3"/>
    <col min="5633" max="5633" width="2.375" style="3" customWidth="1"/>
    <col min="5634" max="5634" width="19.25" style="3" customWidth="1"/>
    <col min="5635" max="5635" width="1.5" style="3" customWidth="1"/>
    <col min="5636" max="5641" width="8.75" style="3" customWidth="1"/>
    <col min="5642" max="5642" width="6.875" style="3" customWidth="1"/>
    <col min="5643" max="5648" width="8.75" style="3" customWidth="1"/>
    <col min="5649" max="5649" width="6.875" style="3" customWidth="1"/>
    <col min="5650" max="5654" width="8.75" style="3" customWidth="1"/>
    <col min="5655" max="5655" width="9.25" style="3" customWidth="1"/>
    <col min="5656" max="5656" width="6.875" style="3" customWidth="1"/>
    <col min="5657" max="5662" width="8.75" style="3" customWidth="1"/>
    <col min="5663" max="5663" width="6.875" style="3" customWidth="1"/>
    <col min="5664" max="5668" width="8.75" style="3" customWidth="1"/>
    <col min="5669" max="5669" width="9.625" style="3" customWidth="1"/>
    <col min="5670" max="5670" width="6.875" style="3" customWidth="1"/>
    <col min="5671" max="5676" width="8.75" style="3" customWidth="1"/>
    <col min="5677" max="5677" width="6.875" style="3" customWidth="1"/>
    <col min="5678" max="5683" width="8.75" style="3" customWidth="1"/>
    <col min="5684" max="5684" width="6.875" style="3" customWidth="1"/>
    <col min="5685" max="5686" width="8.75" style="3" customWidth="1"/>
    <col min="5687" max="5691" width="9.625" style="3" customWidth="1"/>
    <col min="5692" max="5692" width="8.125" style="3" customWidth="1"/>
    <col min="5693" max="5700" width="0" style="3" hidden="1" customWidth="1"/>
    <col min="5701" max="5888" width="8.125" style="3"/>
    <col min="5889" max="5889" width="2.375" style="3" customWidth="1"/>
    <col min="5890" max="5890" width="19.25" style="3" customWidth="1"/>
    <col min="5891" max="5891" width="1.5" style="3" customWidth="1"/>
    <col min="5892" max="5897" width="8.75" style="3" customWidth="1"/>
    <col min="5898" max="5898" width="6.875" style="3" customWidth="1"/>
    <col min="5899" max="5904" width="8.75" style="3" customWidth="1"/>
    <col min="5905" max="5905" width="6.875" style="3" customWidth="1"/>
    <col min="5906" max="5910" width="8.75" style="3" customWidth="1"/>
    <col min="5911" max="5911" width="9.25" style="3" customWidth="1"/>
    <col min="5912" max="5912" width="6.875" style="3" customWidth="1"/>
    <col min="5913" max="5918" width="8.75" style="3" customWidth="1"/>
    <col min="5919" max="5919" width="6.875" style="3" customWidth="1"/>
    <col min="5920" max="5924" width="8.75" style="3" customWidth="1"/>
    <col min="5925" max="5925" width="9.625" style="3" customWidth="1"/>
    <col min="5926" max="5926" width="6.875" style="3" customWidth="1"/>
    <col min="5927" max="5932" width="8.75" style="3" customWidth="1"/>
    <col min="5933" max="5933" width="6.875" style="3" customWidth="1"/>
    <col min="5934" max="5939" width="8.75" style="3" customWidth="1"/>
    <col min="5940" max="5940" width="6.875" style="3" customWidth="1"/>
    <col min="5941" max="5942" width="8.75" style="3" customWidth="1"/>
    <col min="5943" max="5947" width="9.625" style="3" customWidth="1"/>
    <col min="5948" max="5948" width="8.125" style="3" customWidth="1"/>
    <col min="5949" max="5956" width="0" style="3" hidden="1" customWidth="1"/>
    <col min="5957" max="6144" width="8.125" style="3"/>
    <col min="6145" max="6145" width="2.375" style="3" customWidth="1"/>
    <col min="6146" max="6146" width="19.25" style="3" customWidth="1"/>
    <col min="6147" max="6147" width="1.5" style="3" customWidth="1"/>
    <col min="6148" max="6153" width="8.75" style="3" customWidth="1"/>
    <col min="6154" max="6154" width="6.875" style="3" customWidth="1"/>
    <col min="6155" max="6160" width="8.75" style="3" customWidth="1"/>
    <col min="6161" max="6161" width="6.875" style="3" customWidth="1"/>
    <col min="6162" max="6166" width="8.75" style="3" customWidth="1"/>
    <col min="6167" max="6167" width="9.25" style="3" customWidth="1"/>
    <col min="6168" max="6168" width="6.875" style="3" customWidth="1"/>
    <col min="6169" max="6174" width="8.75" style="3" customWidth="1"/>
    <col min="6175" max="6175" width="6.875" style="3" customWidth="1"/>
    <col min="6176" max="6180" width="8.75" style="3" customWidth="1"/>
    <col min="6181" max="6181" width="9.625" style="3" customWidth="1"/>
    <col min="6182" max="6182" width="6.875" style="3" customWidth="1"/>
    <col min="6183" max="6188" width="8.75" style="3" customWidth="1"/>
    <col min="6189" max="6189" width="6.875" style="3" customWidth="1"/>
    <col min="6190" max="6195" width="8.75" style="3" customWidth="1"/>
    <col min="6196" max="6196" width="6.875" style="3" customWidth="1"/>
    <col min="6197" max="6198" width="8.75" style="3" customWidth="1"/>
    <col min="6199" max="6203" width="9.625" style="3" customWidth="1"/>
    <col min="6204" max="6204" width="8.125" style="3" customWidth="1"/>
    <col min="6205" max="6212" width="0" style="3" hidden="1" customWidth="1"/>
    <col min="6213" max="6400" width="8.125" style="3"/>
    <col min="6401" max="6401" width="2.375" style="3" customWidth="1"/>
    <col min="6402" max="6402" width="19.25" style="3" customWidth="1"/>
    <col min="6403" max="6403" width="1.5" style="3" customWidth="1"/>
    <col min="6404" max="6409" width="8.75" style="3" customWidth="1"/>
    <col min="6410" max="6410" width="6.875" style="3" customWidth="1"/>
    <col min="6411" max="6416" width="8.75" style="3" customWidth="1"/>
    <col min="6417" max="6417" width="6.875" style="3" customWidth="1"/>
    <col min="6418" max="6422" width="8.75" style="3" customWidth="1"/>
    <col min="6423" max="6423" width="9.25" style="3" customWidth="1"/>
    <col min="6424" max="6424" width="6.875" style="3" customWidth="1"/>
    <col min="6425" max="6430" width="8.75" style="3" customWidth="1"/>
    <col min="6431" max="6431" width="6.875" style="3" customWidth="1"/>
    <col min="6432" max="6436" width="8.75" style="3" customWidth="1"/>
    <col min="6437" max="6437" width="9.625" style="3" customWidth="1"/>
    <col min="6438" max="6438" width="6.875" style="3" customWidth="1"/>
    <col min="6439" max="6444" width="8.75" style="3" customWidth="1"/>
    <col min="6445" max="6445" width="6.875" style="3" customWidth="1"/>
    <col min="6446" max="6451" width="8.75" style="3" customWidth="1"/>
    <col min="6452" max="6452" width="6.875" style="3" customWidth="1"/>
    <col min="6453" max="6454" width="8.75" style="3" customWidth="1"/>
    <col min="6455" max="6459" width="9.625" style="3" customWidth="1"/>
    <col min="6460" max="6460" width="8.125" style="3" customWidth="1"/>
    <col min="6461" max="6468" width="0" style="3" hidden="1" customWidth="1"/>
    <col min="6469" max="6656" width="8.125" style="3"/>
    <col min="6657" max="6657" width="2.375" style="3" customWidth="1"/>
    <col min="6658" max="6658" width="19.25" style="3" customWidth="1"/>
    <col min="6659" max="6659" width="1.5" style="3" customWidth="1"/>
    <col min="6660" max="6665" width="8.75" style="3" customWidth="1"/>
    <col min="6666" max="6666" width="6.875" style="3" customWidth="1"/>
    <col min="6667" max="6672" width="8.75" style="3" customWidth="1"/>
    <col min="6673" max="6673" width="6.875" style="3" customWidth="1"/>
    <col min="6674" max="6678" width="8.75" style="3" customWidth="1"/>
    <col min="6679" max="6679" width="9.25" style="3" customWidth="1"/>
    <col min="6680" max="6680" width="6.875" style="3" customWidth="1"/>
    <col min="6681" max="6686" width="8.75" style="3" customWidth="1"/>
    <col min="6687" max="6687" width="6.875" style="3" customWidth="1"/>
    <col min="6688" max="6692" width="8.75" style="3" customWidth="1"/>
    <col min="6693" max="6693" width="9.625" style="3" customWidth="1"/>
    <col min="6694" max="6694" width="6.875" style="3" customWidth="1"/>
    <col min="6695" max="6700" width="8.75" style="3" customWidth="1"/>
    <col min="6701" max="6701" width="6.875" style="3" customWidth="1"/>
    <col min="6702" max="6707" width="8.75" style="3" customWidth="1"/>
    <col min="6708" max="6708" width="6.875" style="3" customWidth="1"/>
    <col min="6709" max="6710" width="8.75" style="3" customWidth="1"/>
    <col min="6711" max="6715" width="9.625" style="3" customWidth="1"/>
    <col min="6716" max="6716" width="8.125" style="3" customWidth="1"/>
    <col min="6717" max="6724" width="0" style="3" hidden="1" customWidth="1"/>
    <col min="6725" max="6912" width="8.125" style="3"/>
    <col min="6913" max="6913" width="2.375" style="3" customWidth="1"/>
    <col min="6914" max="6914" width="19.25" style="3" customWidth="1"/>
    <col min="6915" max="6915" width="1.5" style="3" customWidth="1"/>
    <col min="6916" max="6921" width="8.75" style="3" customWidth="1"/>
    <col min="6922" max="6922" width="6.875" style="3" customWidth="1"/>
    <col min="6923" max="6928" width="8.75" style="3" customWidth="1"/>
    <col min="6929" max="6929" width="6.875" style="3" customWidth="1"/>
    <col min="6930" max="6934" width="8.75" style="3" customWidth="1"/>
    <col min="6935" max="6935" width="9.25" style="3" customWidth="1"/>
    <col min="6936" max="6936" width="6.875" style="3" customWidth="1"/>
    <col min="6937" max="6942" width="8.75" style="3" customWidth="1"/>
    <col min="6943" max="6943" width="6.875" style="3" customWidth="1"/>
    <col min="6944" max="6948" width="8.75" style="3" customWidth="1"/>
    <col min="6949" max="6949" width="9.625" style="3" customWidth="1"/>
    <col min="6950" max="6950" width="6.875" style="3" customWidth="1"/>
    <col min="6951" max="6956" width="8.75" style="3" customWidth="1"/>
    <col min="6957" max="6957" width="6.875" style="3" customWidth="1"/>
    <col min="6958" max="6963" width="8.75" style="3" customWidth="1"/>
    <col min="6964" max="6964" width="6.875" style="3" customWidth="1"/>
    <col min="6965" max="6966" width="8.75" style="3" customWidth="1"/>
    <col min="6967" max="6971" width="9.625" style="3" customWidth="1"/>
    <col min="6972" max="6972" width="8.125" style="3" customWidth="1"/>
    <col min="6973" max="6980" width="0" style="3" hidden="1" customWidth="1"/>
    <col min="6981" max="7168" width="8.125" style="3"/>
    <col min="7169" max="7169" width="2.375" style="3" customWidth="1"/>
    <col min="7170" max="7170" width="19.25" style="3" customWidth="1"/>
    <col min="7171" max="7171" width="1.5" style="3" customWidth="1"/>
    <col min="7172" max="7177" width="8.75" style="3" customWidth="1"/>
    <col min="7178" max="7178" width="6.875" style="3" customWidth="1"/>
    <col min="7179" max="7184" width="8.75" style="3" customWidth="1"/>
    <col min="7185" max="7185" width="6.875" style="3" customWidth="1"/>
    <col min="7186" max="7190" width="8.75" style="3" customWidth="1"/>
    <col min="7191" max="7191" width="9.25" style="3" customWidth="1"/>
    <col min="7192" max="7192" width="6.875" style="3" customWidth="1"/>
    <col min="7193" max="7198" width="8.75" style="3" customWidth="1"/>
    <col min="7199" max="7199" width="6.875" style="3" customWidth="1"/>
    <col min="7200" max="7204" width="8.75" style="3" customWidth="1"/>
    <col min="7205" max="7205" width="9.625" style="3" customWidth="1"/>
    <col min="7206" max="7206" width="6.875" style="3" customWidth="1"/>
    <col min="7207" max="7212" width="8.75" style="3" customWidth="1"/>
    <col min="7213" max="7213" width="6.875" style="3" customWidth="1"/>
    <col min="7214" max="7219" width="8.75" style="3" customWidth="1"/>
    <col min="7220" max="7220" width="6.875" style="3" customWidth="1"/>
    <col min="7221" max="7222" width="8.75" style="3" customWidth="1"/>
    <col min="7223" max="7227" width="9.625" style="3" customWidth="1"/>
    <col min="7228" max="7228" width="8.125" style="3" customWidth="1"/>
    <col min="7229" max="7236" width="0" style="3" hidden="1" customWidth="1"/>
    <col min="7237" max="7424" width="8.125" style="3"/>
    <col min="7425" max="7425" width="2.375" style="3" customWidth="1"/>
    <col min="7426" max="7426" width="19.25" style="3" customWidth="1"/>
    <col min="7427" max="7427" width="1.5" style="3" customWidth="1"/>
    <col min="7428" max="7433" width="8.75" style="3" customWidth="1"/>
    <col min="7434" max="7434" width="6.875" style="3" customWidth="1"/>
    <col min="7435" max="7440" width="8.75" style="3" customWidth="1"/>
    <col min="7441" max="7441" width="6.875" style="3" customWidth="1"/>
    <col min="7442" max="7446" width="8.75" style="3" customWidth="1"/>
    <col min="7447" max="7447" width="9.25" style="3" customWidth="1"/>
    <col min="7448" max="7448" width="6.875" style="3" customWidth="1"/>
    <col min="7449" max="7454" width="8.75" style="3" customWidth="1"/>
    <col min="7455" max="7455" width="6.875" style="3" customWidth="1"/>
    <col min="7456" max="7460" width="8.75" style="3" customWidth="1"/>
    <col min="7461" max="7461" width="9.625" style="3" customWidth="1"/>
    <col min="7462" max="7462" width="6.875" style="3" customWidth="1"/>
    <col min="7463" max="7468" width="8.75" style="3" customWidth="1"/>
    <col min="7469" max="7469" width="6.875" style="3" customWidth="1"/>
    <col min="7470" max="7475" width="8.75" style="3" customWidth="1"/>
    <col min="7476" max="7476" width="6.875" style="3" customWidth="1"/>
    <col min="7477" max="7478" width="8.75" style="3" customWidth="1"/>
    <col min="7479" max="7483" width="9.625" style="3" customWidth="1"/>
    <col min="7484" max="7484" width="8.125" style="3" customWidth="1"/>
    <col min="7485" max="7492" width="0" style="3" hidden="1" customWidth="1"/>
    <col min="7493" max="7680" width="8.125" style="3"/>
    <col min="7681" max="7681" width="2.375" style="3" customWidth="1"/>
    <col min="7682" max="7682" width="19.25" style="3" customWidth="1"/>
    <col min="7683" max="7683" width="1.5" style="3" customWidth="1"/>
    <col min="7684" max="7689" width="8.75" style="3" customWidth="1"/>
    <col min="7690" max="7690" width="6.875" style="3" customWidth="1"/>
    <col min="7691" max="7696" width="8.75" style="3" customWidth="1"/>
    <col min="7697" max="7697" width="6.875" style="3" customWidth="1"/>
    <col min="7698" max="7702" width="8.75" style="3" customWidth="1"/>
    <col min="7703" max="7703" width="9.25" style="3" customWidth="1"/>
    <col min="7704" max="7704" width="6.875" style="3" customWidth="1"/>
    <col min="7705" max="7710" width="8.75" style="3" customWidth="1"/>
    <col min="7711" max="7711" width="6.875" style="3" customWidth="1"/>
    <col min="7712" max="7716" width="8.75" style="3" customWidth="1"/>
    <col min="7717" max="7717" width="9.625" style="3" customWidth="1"/>
    <col min="7718" max="7718" width="6.875" style="3" customWidth="1"/>
    <col min="7719" max="7724" width="8.75" style="3" customWidth="1"/>
    <col min="7725" max="7725" width="6.875" style="3" customWidth="1"/>
    <col min="7726" max="7731" width="8.75" style="3" customWidth="1"/>
    <col min="7732" max="7732" width="6.875" style="3" customWidth="1"/>
    <col min="7733" max="7734" width="8.75" style="3" customWidth="1"/>
    <col min="7735" max="7739" width="9.625" style="3" customWidth="1"/>
    <col min="7740" max="7740" width="8.125" style="3" customWidth="1"/>
    <col min="7741" max="7748" width="0" style="3" hidden="1" customWidth="1"/>
    <col min="7749" max="7936" width="8.125" style="3"/>
    <col min="7937" max="7937" width="2.375" style="3" customWidth="1"/>
    <col min="7938" max="7938" width="19.25" style="3" customWidth="1"/>
    <col min="7939" max="7939" width="1.5" style="3" customWidth="1"/>
    <col min="7940" max="7945" width="8.75" style="3" customWidth="1"/>
    <col min="7946" max="7946" width="6.875" style="3" customWidth="1"/>
    <col min="7947" max="7952" width="8.75" style="3" customWidth="1"/>
    <col min="7953" max="7953" width="6.875" style="3" customWidth="1"/>
    <col min="7954" max="7958" width="8.75" style="3" customWidth="1"/>
    <col min="7959" max="7959" width="9.25" style="3" customWidth="1"/>
    <col min="7960" max="7960" width="6.875" style="3" customWidth="1"/>
    <col min="7961" max="7966" width="8.75" style="3" customWidth="1"/>
    <col min="7967" max="7967" width="6.875" style="3" customWidth="1"/>
    <col min="7968" max="7972" width="8.75" style="3" customWidth="1"/>
    <col min="7973" max="7973" width="9.625" style="3" customWidth="1"/>
    <col min="7974" max="7974" width="6.875" style="3" customWidth="1"/>
    <col min="7975" max="7980" width="8.75" style="3" customWidth="1"/>
    <col min="7981" max="7981" width="6.875" style="3" customWidth="1"/>
    <col min="7982" max="7987" width="8.75" style="3" customWidth="1"/>
    <col min="7988" max="7988" width="6.875" style="3" customWidth="1"/>
    <col min="7989" max="7990" width="8.75" style="3" customWidth="1"/>
    <col min="7991" max="7995" width="9.625" style="3" customWidth="1"/>
    <col min="7996" max="7996" width="8.125" style="3" customWidth="1"/>
    <col min="7997" max="8004" width="0" style="3" hidden="1" customWidth="1"/>
    <col min="8005" max="8192" width="8.125" style="3"/>
    <col min="8193" max="8193" width="2.375" style="3" customWidth="1"/>
    <col min="8194" max="8194" width="19.25" style="3" customWidth="1"/>
    <col min="8195" max="8195" width="1.5" style="3" customWidth="1"/>
    <col min="8196" max="8201" width="8.75" style="3" customWidth="1"/>
    <col min="8202" max="8202" width="6.875" style="3" customWidth="1"/>
    <col min="8203" max="8208" width="8.75" style="3" customWidth="1"/>
    <col min="8209" max="8209" width="6.875" style="3" customWidth="1"/>
    <col min="8210" max="8214" width="8.75" style="3" customWidth="1"/>
    <col min="8215" max="8215" width="9.25" style="3" customWidth="1"/>
    <col min="8216" max="8216" width="6.875" style="3" customWidth="1"/>
    <col min="8217" max="8222" width="8.75" style="3" customWidth="1"/>
    <col min="8223" max="8223" width="6.875" style="3" customWidth="1"/>
    <col min="8224" max="8228" width="8.75" style="3" customWidth="1"/>
    <col min="8229" max="8229" width="9.625" style="3" customWidth="1"/>
    <col min="8230" max="8230" width="6.875" style="3" customWidth="1"/>
    <col min="8231" max="8236" width="8.75" style="3" customWidth="1"/>
    <col min="8237" max="8237" width="6.875" style="3" customWidth="1"/>
    <col min="8238" max="8243" width="8.75" style="3" customWidth="1"/>
    <col min="8244" max="8244" width="6.875" style="3" customWidth="1"/>
    <col min="8245" max="8246" width="8.75" style="3" customWidth="1"/>
    <col min="8247" max="8251" width="9.625" style="3" customWidth="1"/>
    <col min="8252" max="8252" width="8.125" style="3" customWidth="1"/>
    <col min="8253" max="8260" width="0" style="3" hidden="1" customWidth="1"/>
    <col min="8261" max="8448" width="8.125" style="3"/>
    <col min="8449" max="8449" width="2.375" style="3" customWidth="1"/>
    <col min="8450" max="8450" width="19.25" style="3" customWidth="1"/>
    <col min="8451" max="8451" width="1.5" style="3" customWidth="1"/>
    <col min="8452" max="8457" width="8.75" style="3" customWidth="1"/>
    <col min="8458" max="8458" width="6.875" style="3" customWidth="1"/>
    <col min="8459" max="8464" width="8.75" style="3" customWidth="1"/>
    <col min="8465" max="8465" width="6.875" style="3" customWidth="1"/>
    <col min="8466" max="8470" width="8.75" style="3" customWidth="1"/>
    <col min="8471" max="8471" width="9.25" style="3" customWidth="1"/>
    <col min="8472" max="8472" width="6.875" style="3" customWidth="1"/>
    <col min="8473" max="8478" width="8.75" style="3" customWidth="1"/>
    <col min="8479" max="8479" width="6.875" style="3" customWidth="1"/>
    <col min="8480" max="8484" width="8.75" style="3" customWidth="1"/>
    <col min="8485" max="8485" width="9.625" style="3" customWidth="1"/>
    <col min="8486" max="8486" width="6.875" style="3" customWidth="1"/>
    <col min="8487" max="8492" width="8.75" style="3" customWidth="1"/>
    <col min="8493" max="8493" width="6.875" style="3" customWidth="1"/>
    <col min="8494" max="8499" width="8.75" style="3" customWidth="1"/>
    <col min="8500" max="8500" width="6.875" style="3" customWidth="1"/>
    <col min="8501" max="8502" width="8.75" style="3" customWidth="1"/>
    <col min="8503" max="8507" width="9.625" style="3" customWidth="1"/>
    <col min="8508" max="8508" width="8.125" style="3" customWidth="1"/>
    <col min="8509" max="8516" width="0" style="3" hidden="1" customWidth="1"/>
    <col min="8517" max="8704" width="8.125" style="3"/>
    <col min="8705" max="8705" width="2.375" style="3" customWidth="1"/>
    <col min="8706" max="8706" width="19.25" style="3" customWidth="1"/>
    <col min="8707" max="8707" width="1.5" style="3" customWidth="1"/>
    <col min="8708" max="8713" width="8.75" style="3" customWidth="1"/>
    <col min="8714" max="8714" width="6.875" style="3" customWidth="1"/>
    <col min="8715" max="8720" width="8.75" style="3" customWidth="1"/>
    <col min="8721" max="8721" width="6.875" style="3" customWidth="1"/>
    <col min="8722" max="8726" width="8.75" style="3" customWidth="1"/>
    <col min="8727" max="8727" width="9.25" style="3" customWidth="1"/>
    <col min="8728" max="8728" width="6.875" style="3" customWidth="1"/>
    <col min="8729" max="8734" width="8.75" style="3" customWidth="1"/>
    <col min="8735" max="8735" width="6.875" style="3" customWidth="1"/>
    <col min="8736" max="8740" width="8.75" style="3" customWidth="1"/>
    <col min="8741" max="8741" width="9.625" style="3" customWidth="1"/>
    <col min="8742" max="8742" width="6.875" style="3" customWidth="1"/>
    <col min="8743" max="8748" width="8.75" style="3" customWidth="1"/>
    <col min="8749" max="8749" width="6.875" style="3" customWidth="1"/>
    <col min="8750" max="8755" width="8.75" style="3" customWidth="1"/>
    <col min="8756" max="8756" width="6.875" style="3" customWidth="1"/>
    <col min="8757" max="8758" width="8.75" style="3" customWidth="1"/>
    <col min="8759" max="8763" width="9.625" style="3" customWidth="1"/>
    <col min="8764" max="8764" width="8.125" style="3" customWidth="1"/>
    <col min="8765" max="8772" width="0" style="3" hidden="1" customWidth="1"/>
    <col min="8773" max="8960" width="8.125" style="3"/>
    <col min="8961" max="8961" width="2.375" style="3" customWidth="1"/>
    <col min="8962" max="8962" width="19.25" style="3" customWidth="1"/>
    <col min="8963" max="8963" width="1.5" style="3" customWidth="1"/>
    <col min="8964" max="8969" width="8.75" style="3" customWidth="1"/>
    <col min="8970" max="8970" width="6.875" style="3" customWidth="1"/>
    <col min="8971" max="8976" width="8.75" style="3" customWidth="1"/>
    <col min="8977" max="8977" width="6.875" style="3" customWidth="1"/>
    <col min="8978" max="8982" width="8.75" style="3" customWidth="1"/>
    <col min="8983" max="8983" width="9.25" style="3" customWidth="1"/>
    <col min="8984" max="8984" width="6.875" style="3" customWidth="1"/>
    <col min="8985" max="8990" width="8.75" style="3" customWidth="1"/>
    <col min="8991" max="8991" width="6.875" style="3" customWidth="1"/>
    <col min="8992" max="8996" width="8.75" style="3" customWidth="1"/>
    <col min="8997" max="8997" width="9.625" style="3" customWidth="1"/>
    <col min="8998" max="8998" width="6.875" style="3" customWidth="1"/>
    <col min="8999" max="9004" width="8.75" style="3" customWidth="1"/>
    <col min="9005" max="9005" width="6.875" style="3" customWidth="1"/>
    <col min="9006" max="9011" width="8.75" style="3" customWidth="1"/>
    <col min="9012" max="9012" width="6.875" style="3" customWidth="1"/>
    <col min="9013" max="9014" width="8.75" style="3" customWidth="1"/>
    <col min="9015" max="9019" width="9.625" style="3" customWidth="1"/>
    <col min="9020" max="9020" width="8.125" style="3" customWidth="1"/>
    <col min="9021" max="9028" width="0" style="3" hidden="1" customWidth="1"/>
    <col min="9029" max="9216" width="8.125" style="3"/>
    <col min="9217" max="9217" width="2.375" style="3" customWidth="1"/>
    <col min="9218" max="9218" width="19.25" style="3" customWidth="1"/>
    <col min="9219" max="9219" width="1.5" style="3" customWidth="1"/>
    <col min="9220" max="9225" width="8.75" style="3" customWidth="1"/>
    <col min="9226" max="9226" width="6.875" style="3" customWidth="1"/>
    <col min="9227" max="9232" width="8.75" style="3" customWidth="1"/>
    <col min="9233" max="9233" width="6.875" style="3" customWidth="1"/>
    <col min="9234" max="9238" width="8.75" style="3" customWidth="1"/>
    <col min="9239" max="9239" width="9.25" style="3" customWidth="1"/>
    <col min="9240" max="9240" width="6.875" style="3" customWidth="1"/>
    <col min="9241" max="9246" width="8.75" style="3" customWidth="1"/>
    <col min="9247" max="9247" width="6.875" style="3" customWidth="1"/>
    <col min="9248" max="9252" width="8.75" style="3" customWidth="1"/>
    <col min="9253" max="9253" width="9.625" style="3" customWidth="1"/>
    <col min="9254" max="9254" width="6.875" style="3" customWidth="1"/>
    <col min="9255" max="9260" width="8.75" style="3" customWidth="1"/>
    <col min="9261" max="9261" width="6.875" style="3" customWidth="1"/>
    <col min="9262" max="9267" width="8.75" style="3" customWidth="1"/>
    <col min="9268" max="9268" width="6.875" style="3" customWidth="1"/>
    <col min="9269" max="9270" width="8.75" style="3" customWidth="1"/>
    <col min="9271" max="9275" width="9.625" style="3" customWidth="1"/>
    <col min="9276" max="9276" width="8.125" style="3" customWidth="1"/>
    <col min="9277" max="9284" width="0" style="3" hidden="1" customWidth="1"/>
    <col min="9285" max="9472" width="8.125" style="3"/>
    <col min="9473" max="9473" width="2.375" style="3" customWidth="1"/>
    <col min="9474" max="9474" width="19.25" style="3" customWidth="1"/>
    <col min="9475" max="9475" width="1.5" style="3" customWidth="1"/>
    <col min="9476" max="9481" width="8.75" style="3" customWidth="1"/>
    <col min="9482" max="9482" width="6.875" style="3" customWidth="1"/>
    <col min="9483" max="9488" width="8.75" style="3" customWidth="1"/>
    <col min="9489" max="9489" width="6.875" style="3" customWidth="1"/>
    <col min="9490" max="9494" width="8.75" style="3" customWidth="1"/>
    <col min="9495" max="9495" width="9.25" style="3" customWidth="1"/>
    <col min="9496" max="9496" width="6.875" style="3" customWidth="1"/>
    <col min="9497" max="9502" width="8.75" style="3" customWidth="1"/>
    <col min="9503" max="9503" width="6.875" style="3" customWidth="1"/>
    <col min="9504" max="9508" width="8.75" style="3" customWidth="1"/>
    <col min="9509" max="9509" width="9.625" style="3" customWidth="1"/>
    <col min="9510" max="9510" width="6.875" style="3" customWidth="1"/>
    <col min="9511" max="9516" width="8.75" style="3" customWidth="1"/>
    <col min="9517" max="9517" width="6.875" style="3" customWidth="1"/>
    <col min="9518" max="9523" width="8.75" style="3" customWidth="1"/>
    <col min="9524" max="9524" width="6.875" style="3" customWidth="1"/>
    <col min="9525" max="9526" width="8.75" style="3" customWidth="1"/>
    <col min="9527" max="9531" width="9.625" style="3" customWidth="1"/>
    <col min="9532" max="9532" width="8.125" style="3" customWidth="1"/>
    <col min="9533" max="9540" width="0" style="3" hidden="1" customWidth="1"/>
    <col min="9541" max="9728" width="8.125" style="3"/>
    <col min="9729" max="9729" width="2.375" style="3" customWidth="1"/>
    <col min="9730" max="9730" width="19.25" style="3" customWidth="1"/>
    <col min="9731" max="9731" width="1.5" style="3" customWidth="1"/>
    <col min="9732" max="9737" width="8.75" style="3" customWidth="1"/>
    <col min="9738" max="9738" width="6.875" style="3" customWidth="1"/>
    <col min="9739" max="9744" width="8.75" style="3" customWidth="1"/>
    <col min="9745" max="9745" width="6.875" style="3" customWidth="1"/>
    <col min="9746" max="9750" width="8.75" style="3" customWidth="1"/>
    <col min="9751" max="9751" width="9.25" style="3" customWidth="1"/>
    <col min="9752" max="9752" width="6.875" style="3" customWidth="1"/>
    <col min="9753" max="9758" width="8.75" style="3" customWidth="1"/>
    <col min="9759" max="9759" width="6.875" style="3" customWidth="1"/>
    <col min="9760" max="9764" width="8.75" style="3" customWidth="1"/>
    <col min="9765" max="9765" width="9.625" style="3" customWidth="1"/>
    <col min="9766" max="9766" width="6.875" style="3" customWidth="1"/>
    <col min="9767" max="9772" width="8.75" style="3" customWidth="1"/>
    <col min="9773" max="9773" width="6.875" style="3" customWidth="1"/>
    <col min="9774" max="9779" width="8.75" style="3" customWidth="1"/>
    <col min="9780" max="9780" width="6.875" style="3" customWidth="1"/>
    <col min="9781" max="9782" width="8.75" style="3" customWidth="1"/>
    <col min="9783" max="9787" width="9.625" style="3" customWidth="1"/>
    <col min="9788" max="9788" width="8.125" style="3" customWidth="1"/>
    <col min="9789" max="9796" width="0" style="3" hidden="1" customWidth="1"/>
    <col min="9797" max="9984" width="8.125" style="3"/>
    <col min="9985" max="9985" width="2.375" style="3" customWidth="1"/>
    <col min="9986" max="9986" width="19.25" style="3" customWidth="1"/>
    <col min="9987" max="9987" width="1.5" style="3" customWidth="1"/>
    <col min="9988" max="9993" width="8.75" style="3" customWidth="1"/>
    <col min="9994" max="9994" width="6.875" style="3" customWidth="1"/>
    <col min="9995" max="10000" width="8.75" style="3" customWidth="1"/>
    <col min="10001" max="10001" width="6.875" style="3" customWidth="1"/>
    <col min="10002" max="10006" width="8.75" style="3" customWidth="1"/>
    <col min="10007" max="10007" width="9.25" style="3" customWidth="1"/>
    <col min="10008" max="10008" width="6.875" style="3" customWidth="1"/>
    <col min="10009" max="10014" width="8.75" style="3" customWidth="1"/>
    <col min="10015" max="10015" width="6.875" style="3" customWidth="1"/>
    <col min="10016" max="10020" width="8.75" style="3" customWidth="1"/>
    <col min="10021" max="10021" width="9.625" style="3" customWidth="1"/>
    <col min="10022" max="10022" width="6.875" style="3" customWidth="1"/>
    <col min="10023" max="10028" width="8.75" style="3" customWidth="1"/>
    <col min="10029" max="10029" width="6.875" style="3" customWidth="1"/>
    <col min="10030" max="10035" width="8.75" style="3" customWidth="1"/>
    <col min="10036" max="10036" width="6.875" style="3" customWidth="1"/>
    <col min="10037" max="10038" width="8.75" style="3" customWidth="1"/>
    <col min="10039" max="10043" width="9.625" style="3" customWidth="1"/>
    <col min="10044" max="10044" width="8.125" style="3" customWidth="1"/>
    <col min="10045" max="10052" width="0" style="3" hidden="1" customWidth="1"/>
    <col min="10053" max="10240" width="8.125" style="3"/>
    <col min="10241" max="10241" width="2.375" style="3" customWidth="1"/>
    <col min="10242" max="10242" width="19.25" style="3" customWidth="1"/>
    <col min="10243" max="10243" width="1.5" style="3" customWidth="1"/>
    <col min="10244" max="10249" width="8.75" style="3" customWidth="1"/>
    <col min="10250" max="10250" width="6.875" style="3" customWidth="1"/>
    <col min="10251" max="10256" width="8.75" style="3" customWidth="1"/>
    <col min="10257" max="10257" width="6.875" style="3" customWidth="1"/>
    <col min="10258" max="10262" width="8.75" style="3" customWidth="1"/>
    <col min="10263" max="10263" width="9.25" style="3" customWidth="1"/>
    <col min="10264" max="10264" width="6.875" style="3" customWidth="1"/>
    <col min="10265" max="10270" width="8.75" style="3" customWidth="1"/>
    <col min="10271" max="10271" width="6.875" style="3" customWidth="1"/>
    <col min="10272" max="10276" width="8.75" style="3" customWidth="1"/>
    <col min="10277" max="10277" width="9.625" style="3" customWidth="1"/>
    <col min="10278" max="10278" width="6.875" style="3" customWidth="1"/>
    <col min="10279" max="10284" width="8.75" style="3" customWidth="1"/>
    <col min="10285" max="10285" width="6.875" style="3" customWidth="1"/>
    <col min="10286" max="10291" width="8.75" style="3" customWidth="1"/>
    <col min="10292" max="10292" width="6.875" style="3" customWidth="1"/>
    <col min="10293" max="10294" width="8.75" style="3" customWidth="1"/>
    <col min="10295" max="10299" width="9.625" style="3" customWidth="1"/>
    <col min="10300" max="10300" width="8.125" style="3" customWidth="1"/>
    <col min="10301" max="10308" width="0" style="3" hidden="1" customWidth="1"/>
    <col min="10309" max="10496" width="8.125" style="3"/>
    <col min="10497" max="10497" width="2.375" style="3" customWidth="1"/>
    <col min="10498" max="10498" width="19.25" style="3" customWidth="1"/>
    <col min="10499" max="10499" width="1.5" style="3" customWidth="1"/>
    <col min="10500" max="10505" width="8.75" style="3" customWidth="1"/>
    <col min="10506" max="10506" width="6.875" style="3" customWidth="1"/>
    <col min="10507" max="10512" width="8.75" style="3" customWidth="1"/>
    <col min="10513" max="10513" width="6.875" style="3" customWidth="1"/>
    <col min="10514" max="10518" width="8.75" style="3" customWidth="1"/>
    <col min="10519" max="10519" width="9.25" style="3" customWidth="1"/>
    <col min="10520" max="10520" width="6.875" style="3" customWidth="1"/>
    <col min="10521" max="10526" width="8.75" style="3" customWidth="1"/>
    <col min="10527" max="10527" width="6.875" style="3" customWidth="1"/>
    <col min="10528" max="10532" width="8.75" style="3" customWidth="1"/>
    <col min="10533" max="10533" width="9.625" style="3" customWidth="1"/>
    <col min="10534" max="10534" width="6.875" style="3" customWidth="1"/>
    <col min="10535" max="10540" width="8.75" style="3" customWidth="1"/>
    <col min="10541" max="10541" width="6.875" style="3" customWidth="1"/>
    <col min="10542" max="10547" width="8.75" style="3" customWidth="1"/>
    <col min="10548" max="10548" width="6.875" style="3" customWidth="1"/>
    <col min="10549" max="10550" width="8.75" style="3" customWidth="1"/>
    <col min="10551" max="10555" width="9.625" style="3" customWidth="1"/>
    <col min="10556" max="10556" width="8.125" style="3" customWidth="1"/>
    <col min="10557" max="10564" width="0" style="3" hidden="1" customWidth="1"/>
    <col min="10565" max="10752" width="8.125" style="3"/>
    <col min="10753" max="10753" width="2.375" style="3" customWidth="1"/>
    <col min="10754" max="10754" width="19.25" style="3" customWidth="1"/>
    <col min="10755" max="10755" width="1.5" style="3" customWidth="1"/>
    <col min="10756" max="10761" width="8.75" style="3" customWidth="1"/>
    <col min="10762" max="10762" width="6.875" style="3" customWidth="1"/>
    <col min="10763" max="10768" width="8.75" style="3" customWidth="1"/>
    <col min="10769" max="10769" width="6.875" style="3" customWidth="1"/>
    <col min="10770" max="10774" width="8.75" style="3" customWidth="1"/>
    <col min="10775" max="10775" width="9.25" style="3" customWidth="1"/>
    <col min="10776" max="10776" width="6.875" style="3" customWidth="1"/>
    <col min="10777" max="10782" width="8.75" style="3" customWidth="1"/>
    <col min="10783" max="10783" width="6.875" style="3" customWidth="1"/>
    <col min="10784" max="10788" width="8.75" style="3" customWidth="1"/>
    <col min="10789" max="10789" width="9.625" style="3" customWidth="1"/>
    <col min="10790" max="10790" width="6.875" style="3" customWidth="1"/>
    <col min="10791" max="10796" width="8.75" style="3" customWidth="1"/>
    <col min="10797" max="10797" width="6.875" style="3" customWidth="1"/>
    <col min="10798" max="10803" width="8.75" style="3" customWidth="1"/>
    <col min="10804" max="10804" width="6.875" style="3" customWidth="1"/>
    <col min="10805" max="10806" width="8.75" style="3" customWidth="1"/>
    <col min="10807" max="10811" width="9.625" style="3" customWidth="1"/>
    <col min="10812" max="10812" width="8.125" style="3" customWidth="1"/>
    <col min="10813" max="10820" width="0" style="3" hidden="1" customWidth="1"/>
    <col min="10821" max="11008" width="8.125" style="3"/>
    <col min="11009" max="11009" width="2.375" style="3" customWidth="1"/>
    <col min="11010" max="11010" width="19.25" style="3" customWidth="1"/>
    <col min="11011" max="11011" width="1.5" style="3" customWidth="1"/>
    <col min="11012" max="11017" width="8.75" style="3" customWidth="1"/>
    <col min="11018" max="11018" width="6.875" style="3" customWidth="1"/>
    <col min="11019" max="11024" width="8.75" style="3" customWidth="1"/>
    <col min="11025" max="11025" width="6.875" style="3" customWidth="1"/>
    <col min="11026" max="11030" width="8.75" style="3" customWidth="1"/>
    <col min="11031" max="11031" width="9.25" style="3" customWidth="1"/>
    <col min="11032" max="11032" width="6.875" style="3" customWidth="1"/>
    <col min="11033" max="11038" width="8.75" style="3" customWidth="1"/>
    <col min="11039" max="11039" width="6.875" style="3" customWidth="1"/>
    <col min="11040" max="11044" width="8.75" style="3" customWidth="1"/>
    <col min="11045" max="11045" width="9.625" style="3" customWidth="1"/>
    <col min="11046" max="11046" width="6.875" style="3" customWidth="1"/>
    <col min="11047" max="11052" width="8.75" style="3" customWidth="1"/>
    <col min="11053" max="11053" width="6.875" style="3" customWidth="1"/>
    <col min="11054" max="11059" width="8.75" style="3" customWidth="1"/>
    <col min="11060" max="11060" width="6.875" style="3" customWidth="1"/>
    <col min="11061" max="11062" width="8.75" style="3" customWidth="1"/>
    <col min="11063" max="11067" width="9.625" style="3" customWidth="1"/>
    <col min="11068" max="11068" width="8.125" style="3" customWidth="1"/>
    <col min="11069" max="11076" width="0" style="3" hidden="1" customWidth="1"/>
    <col min="11077" max="11264" width="8.125" style="3"/>
    <col min="11265" max="11265" width="2.375" style="3" customWidth="1"/>
    <col min="11266" max="11266" width="19.25" style="3" customWidth="1"/>
    <col min="11267" max="11267" width="1.5" style="3" customWidth="1"/>
    <col min="11268" max="11273" width="8.75" style="3" customWidth="1"/>
    <col min="11274" max="11274" width="6.875" style="3" customWidth="1"/>
    <col min="11275" max="11280" width="8.75" style="3" customWidth="1"/>
    <col min="11281" max="11281" width="6.875" style="3" customWidth="1"/>
    <col min="11282" max="11286" width="8.75" style="3" customWidth="1"/>
    <col min="11287" max="11287" width="9.25" style="3" customWidth="1"/>
    <col min="11288" max="11288" width="6.875" style="3" customWidth="1"/>
    <col min="11289" max="11294" width="8.75" style="3" customWidth="1"/>
    <col min="11295" max="11295" width="6.875" style="3" customWidth="1"/>
    <col min="11296" max="11300" width="8.75" style="3" customWidth="1"/>
    <col min="11301" max="11301" width="9.625" style="3" customWidth="1"/>
    <col min="11302" max="11302" width="6.875" style="3" customWidth="1"/>
    <col min="11303" max="11308" width="8.75" style="3" customWidth="1"/>
    <col min="11309" max="11309" width="6.875" style="3" customWidth="1"/>
    <col min="11310" max="11315" width="8.75" style="3" customWidth="1"/>
    <col min="11316" max="11316" width="6.875" style="3" customWidth="1"/>
    <col min="11317" max="11318" width="8.75" style="3" customWidth="1"/>
    <col min="11319" max="11323" width="9.625" style="3" customWidth="1"/>
    <col min="11324" max="11324" width="8.125" style="3" customWidth="1"/>
    <col min="11325" max="11332" width="0" style="3" hidden="1" customWidth="1"/>
    <col min="11333" max="11520" width="8.125" style="3"/>
    <col min="11521" max="11521" width="2.375" style="3" customWidth="1"/>
    <col min="11522" max="11522" width="19.25" style="3" customWidth="1"/>
    <col min="11523" max="11523" width="1.5" style="3" customWidth="1"/>
    <col min="11524" max="11529" width="8.75" style="3" customWidth="1"/>
    <col min="11530" max="11530" width="6.875" style="3" customWidth="1"/>
    <col min="11531" max="11536" width="8.75" style="3" customWidth="1"/>
    <col min="11537" max="11537" width="6.875" style="3" customWidth="1"/>
    <col min="11538" max="11542" width="8.75" style="3" customWidth="1"/>
    <col min="11543" max="11543" width="9.25" style="3" customWidth="1"/>
    <col min="11544" max="11544" width="6.875" style="3" customWidth="1"/>
    <col min="11545" max="11550" width="8.75" style="3" customWidth="1"/>
    <col min="11551" max="11551" width="6.875" style="3" customWidth="1"/>
    <col min="11552" max="11556" width="8.75" style="3" customWidth="1"/>
    <col min="11557" max="11557" width="9.625" style="3" customWidth="1"/>
    <col min="11558" max="11558" width="6.875" style="3" customWidth="1"/>
    <col min="11559" max="11564" width="8.75" style="3" customWidth="1"/>
    <col min="11565" max="11565" width="6.875" style="3" customWidth="1"/>
    <col min="11566" max="11571" width="8.75" style="3" customWidth="1"/>
    <col min="11572" max="11572" width="6.875" style="3" customWidth="1"/>
    <col min="11573" max="11574" width="8.75" style="3" customWidth="1"/>
    <col min="11575" max="11579" width="9.625" style="3" customWidth="1"/>
    <col min="11580" max="11580" width="8.125" style="3" customWidth="1"/>
    <col min="11581" max="11588" width="0" style="3" hidden="1" customWidth="1"/>
    <col min="11589" max="11776" width="8.125" style="3"/>
    <col min="11777" max="11777" width="2.375" style="3" customWidth="1"/>
    <col min="11778" max="11778" width="19.25" style="3" customWidth="1"/>
    <col min="11779" max="11779" width="1.5" style="3" customWidth="1"/>
    <col min="11780" max="11785" width="8.75" style="3" customWidth="1"/>
    <col min="11786" max="11786" width="6.875" style="3" customWidth="1"/>
    <col min="11787" max="11792" width="8.75" style="3" customWidth="1"/>
    <col min="11793" max="11793" width="6.875" style="3" customWidth="1"/>
    <col min="11794" max="11798" width="8.75" style="3" customWidth="1"/>
    <col min="11799" max="11799" width="9.25" style="3" customWidth="1"/>
    <col min="11800" max="11800" width="6.875" style="3" customWidth="1"/>
    <col min="11801" max="11806" width="8.75" style="3" customWidth="1"/>
    <col min="11807" max="11807" width="6.875" style="3" customWidth="1"/>
    <col min="11808" max="11812" width="8.75" style="3" customWidth="1"/>
    <col min="11813" max="11813" width="9.625" style="3" customWidth="1"/>
    <col min="11814" max="11814" width="6.875" style="3" customWidth="1"/>
    <col min="11815" max="11820" width="8.75" style="3" customWidth="1"/>
    <col min="11821" max="11821" width="6.875" style="3" customWidth="1"/>
    <col min="11822" max="11827" width="8.75" style="3" customWidth="1"/>
    <col min="11828" max="11828" width="6.875" style="3" customWidth="1"/>
    <col min="11829" max="11830" width="8.75" style="3" customWidth="1"/>
    <col min="11831" max="11835" width="9.625" style="3" customWidth="1"/>
    <col min="11836" max="11836" width="8.125" style="3" customWidth="1"/>
    <col min="11837" max="11844" width="0" style="3" hidden="1" customWidth="1"/>
    <col min="11845" max="12032" width="8.125" style="3"/>
    <col min="12033" max="12033" width="2.375" style="3" customWidth="1"/>
    <col min="12034" max="12034" width="19.25" style="3" customWidth="1"/>
    <col min="12035" max="12035" width="1.5" style="3" customWidth="1"/>
    <col min="12036" max="12041" width="8.75" style="3" customWidth="1"/>
    <col min="12042" max="12042" width="6.875" style="3" customWidth="1"/>
    <col min="12043" max="12048" width="8.75" style="3" customWidth="1"/>
    <col min="12049" max="12049" width="6.875" style="3" customWidth="1"/>
    <col min="12050" max="12054" width="8.75" style="3" customWidth="1"/>
    <col min="12055" max="12055" width="9.25" style="3" customWidth="1"/>
    <col min="12056" max="12056" width="6.875" style="3" customWidth="1"/>
    <col min="12057" max="12062" width="8.75" style="3" customWidth="1"/>
    <col min="12063" max="12063" width="6.875" style="3" customWidth="1"/>
    <col min="12064" max="12068" width="8.75" style="3" customWidth="1"/>
    <col min="12069" max="12069" width="9.625" style="3" customWidth="1"/>
    <col min="12070" max="12070" width="6.875" style="3" customWidth="1"/>
    <col min="12071" max="12076" width="8.75" style="3" customWidth="1"/>
    <col min="12077" max="12077" width="6.875" style="3" customWidth="1"/>
    <col min="12078" max="12083" width="8.75" style="3" customWidth="1"/>
    <col min="12084" max="12084" width="6.875" style="3" customWidth="1"/>
    <col min="12085" max="12086" width="8.75" style="3" customWidth="1"/>
    <col min="12087" max="12091" width="9.625" style="3" customWidth="1"/>
    <col min="12092" max="12092" width="8.125" style="3" customWidth="1"/>
    <col min="12093" max="12100" width="0" style="3" hidden="1" customWidth="1"/>
    <col min="12101" max="12288" width="8.125" style="3"/>
    <col min="12289" max="12289" width="2.375" style="3" customWidth="1"/>
    <col min="12290" max="12290" width="19.25" style="3" customWidth="1"/>
    <col min="12291" max="12291" width="1.5" style="3" customWidth="1"/>
    <col min="12292" max="12297" width="8.75" style="3" customWidth="1"/>
    <col min="12298" max="12298" width="6.875" style="3" customWidth="1"/>
    <col min="12299" max="12304" width="8.75" style="3" customWidth="1"/>
    <col min="12305" max="12305" width="6.875" style="3" customWidth="1"/>
    <col min="12306" max="12310" width="8.75" style="3" customWidth="1"/>
    <col min="12311" max="12311" width="9.25" style="3" customWidth="1"/>
    <col min="12312" max="12312" width="6.875" style="3" customWidth="1"/>
    <col min="12313" max="12318" width="8.75" style="3" customWidth="1"/>
    <col min="12319" max="12319" width="6.875" style="3" customWidth="1"/>
    <col min="12320" max="12324" width="8.75" style="3" customWidth="1"/>
    <col min="12325" max="12325" width="9.625" style="3" customWidth="1"/>
    <col min="12326" max="12326" width="6.875" style="3" customWidth="1"/>
    <col min="12327" max="12332" width="8.75" style="3" customWidth="1"/>
    <col min="12333" max="12333" width="6.875" style="3" customWidth="1"/>
    <col min="12334" max="12339" width="8.75" style="3" customWidth="1"/>
    <col min="12340" max="12340" width="6.875" style="3" customWidth="1"/>
    <col min="12341" max="12342" width="8.75" style="3" customWidth="1"/>
    <col min="12343" max="12347" width="9.625" style="3" customWidth="1"/>
    <col min="12348" max="12348" width="8.125" style="3" customWidth="1"/>
    <col min="12349" max="12356" width="0" style="3" hidden="1" customWidth="1"/>
    <col min="12357" max="12544" width="8.125" style="3"/>
    <col min="12545" max="12545" width="2.375" style="3" customWidth="1"/>
    <col min="12546" max="12546" width="19.25" style="3" customWidth="1"/>
    <col min="12547" max="12547" width="1.5" style="3" customWidth="1"/>
    <col min="12548" max="12553" width="8.75" style="3" customWidth="1"/>
    <col min="12554" max="12554" width="6.875" style="3" customWidth="1"/>
    <col min="12555" max="12560" width="8.75" style="3" customWidth="1"/>
    <col min="12561" max="12561" width="6.875" style="3" customWidth="1"/>
    <col min="12562" max="12566" width="8.75" style="3" customWidth="1"/>
    <col min="12567" max="12567" width="9.25" style="3" customWidth="1"/>
    <col min="12568" max="12568" width="6.875" style="3" customWidth="1"/>
    <col min="12569" max="12574" width="8.75" style="3" customWidth="1"/>
    <col min="12575" max="12575" width="6.875" style="3" customWidth="1"/>
    <col min="12576" max="12580" width="8.75" style="3" customWidth="1"/>
    <col min="12581" max="12581" width="9.625" style="3" customWidth="1"/>
    <col min="12582" max="12582" width="6.875" style="3" customWidth="1"/>
    <col min="12583" max="12588" width="8.75" style="3" customWidth="1"/>
    <col min="12589" max="12589" width="6.875" style="3" customWidth="1"/>
    <col min="12590" max="12595" width="8.75" style="3" customWidth="1"/>
    <col min="12596" max="12596" width="6.875" style="3" customWidth="1"/>
    <col min="12597" max="12598" width="8.75" style="3" customWidth="1"/>
    <col min="12599" max="12603" width="9.625" style="3" customWidth="1"/>
    <col min="12604" max="12604" width="8.125" style="3" customWidth="1"/>
    <col min="12605" max="12612" width="0" style="3" hidden="1" customWidth="1"/>
    <col min="12613" max="12800" width="8.125" style="3"/>
    <col min="12801" max="12801" width="2.375" style="3" customWidth="1"/>
    <col min="12802" max="12802" width="19.25" style="3" customWidth="1"/>
    <col min="12803" max="12803" width="1.5" style="3" customWidth="1"/>
    <col min="12804" max="12809" width="8.75" style="3" customWidth="1"/>
    <col min="12810" max="12810" width="6.875" style="3" customWidth="1"/>
    <col min="12811" max="12816" width="8.75" style="3" customWidth="1"/>
    <col min="12817" max="12817" width="6.875" style="3" customWidth="1"/>
    <col min="12818" max="12822" width="8.75" style="3" customWidth="1"/>
    <col min="12823" max="12823" width="9.25" style="3" customWidth="1"/>
    <col min="12824" max="12824" width="6.875" style="3" customWidth="1"/>
    <col min="12825" max="12830" width="8.75" style="3" customWidth="1"/>
    <col min="12831" max="12831" width="6.875" style="3" customWidth="1"/>
    <col min="12832" max="12836" width="8.75" style="3" customWidth="1"/>
    <col min="12837" max="12837" width="9.625" style="3" customWidth="1"/>
    <col min="12838" max="12838" width="6.875" style="3" customWidth="1"/>
    <col min="12839" max="12844" width="8.75" style="3" customWidth="1"/>
    <col min="12845" max="12845" width="6.875" style="3" customWidth="1"/>
    <col min="12846" max="12851" width="8.75" style="3" customWidth="1"/>
    <col min="12852" max="12852" width="6.875" style="3" customWidth="1"/>
    <col min="12853" max="12854" width="8.75" style="3" customWidth="1"/>
    <col min="12855" max="12859" width="9.625" style="3" customWidth="1"/>
    <col min="12860" max="12860" width="8.125" style="3" customWidth="1"/>
    <col min="12861" max="12868" width="0" style="3" hidden="1" customWidth="1"/>
    <col min="12869" max="13056" width="8.125" style="3"/>
    <col min="13057" max="13057" width="2.375" style="3" customWidth="1"/>
    <col min="13058" max="13058" width="19.25" style="3" customWidth="1"/>
    <col min="13059" max="13059" width="1.5" style="3" customWidth="1"/>
    <col min="13060" max="13065" width="8.75" style="3" customWidth="1"/>
    <col min="13066" max="13066" width="6.875" style="3" customWidth="1"/>
    <col min="13067" max="13072" width="8.75" style="3" customWidth="1"/>
    <col min="13073" max="13073" width="6.875" style="3" customWidth="1"/>
    <col min="13074" max="13078" width="8.75" style="3" customWidth="1"/>
    <col min="13079" max="13079" width="9.25" style="3" customWidth="1"/>
    <col min="13080" max="13080" width="6.875" style="3" customWidth="1"/>
    <col min="13081" max="13086" width="8.75" style="3" customWidth="1"/>
    <col min="13087" max="13087" width="6.875" style="3" customWidth="1"/>
    <col min="13088" max="13092" width="8.75" style="3" customWidth="1"/>
    <col min="13093" max="13093" width="9.625" style="3" customWidth="1"/>
    <col min="13094" max="13094" width="6.875" style="3" customWidth="1"/>
    <col min="13095" max="13100" width="8.75" style="3" customWidth="1"/>
    <col min="13101" max="13101" width="6.875" style="3" customWidth="1"/>
    <col min="13102" max="13107" width="8.75" style="3" customWidth="1"/>
    <col min="13108" max="13108" width="6.875" style="3" customWidth="1"/>
    <col min="13109" max="13110" width="8.75" style="3" customWidth="1"/>
    <col min="13111" max="13115" width="9.625" style="3" customWidth="1"/>
    <col min="13116" max="13116" width="8.125" style="3" customWidth="1"/>
    <col min="13117" max="13124" width="0" style="3" hidden="1" customWidth="1"/>
    <col min="13125" max="13312" width="8.125" style="3"/>
    <col min="13313" max="13313" width="2.375" style="3" customWidth="1"/>
    <col min="13314" max="13314" width="19.25" style="3" customWidth="1"/>
    <col min="13315" max="13315" width="1.5" style="3" customWidth="1"/>
    <col min="13316" max="13321" width="8.75" style="3" customWidth="1"/>
    <col min="13322" max="13322" width="6.875" style="3" customWidth="1"/>
    <col min="13323" max="13328" width="8.75" style="3" customWidth="1"/>
    <col min="13329" max="13329" width="6.875" style="3" customWidth="1"/>
    <col min="13330" max="13334" width="8.75" style="3" customWidth="1"/>
    <col min="13335" max="13335" width="9.25" style="3" customWidth="1"/>
    <col min="13336" max="13336" width="6.875" style="3" customWidth="1"/>
    <col min="13337" max="13342" width="8.75" style="3" customWidth="1"/>
    <col min="13343" max="13343" width="6.875" style="3" customWidth="1"/>
    <col min="13344" max="13348" width="8.75" style="3" customWidth="1"/>
    <col min="13349" max="13349" width="9.625" style="3" customWidth="1"/>
    <col min="13350" max="13350" width="6.875" style="3" customWidth="1"/>
    <col min="13351" max="13356" width="8.75" style="3" customWidth="1"/>
    <col min="13357" max="13357" width="6.875" style="3" customWidth="1"/>
    <col min="13358" max="13363" width="8.75" style="3" customWidth="1"/>
    <col min="13364" max="13364" width="6.875" style="3" customWidth="1"/>
    <col min="13365" max="13366" width="8.75" style="3" customWidth="1"/>
    <col min="13367" max="13371" width="9.625" style="3" customWidth="1"/>
    <col min="13372" max="13372" width="8.125" style="3" customWidth="1"/>
    <col min="13373" max="13380" width="0" style="3" hidden="1" customWidth="1"/>
    <col min="13381" max="13568" width="8.125" style="3"/>
    <col min="13569" max="13569" width="2.375" style="3" customWidth="1"/>
    <col min="13570" max="13570" width="19.25" style="3" customWidth="1"/>
    <col min="13571" max="13571" width="1.5" style="3" customWidth="1"/>
    <col min="13572" max="13577" width="8.75" style="3" customWidth="1"/>
    <col min="13578" max="13578" width="6.875" style="3" customWidth="1"/>
    <col min="13579" max="13584" width="8.75" style="3" customWidth="1"/>
    <col min="13585" max="13585" width="6.875" style="3" customWidth="1"/>
    <col min="13586" max="13590" width="8.75" style="3" customWidth="1"/>
    <col min="13591" max="13591" width="9.25" style="3" customWidth="1"/>
    <col min="13592" max="13592" width="6.875" style="3" customWidth="1"/>
    <col min="13593" max="13598" width="8.75" style="3" customWidth="1"/>
    <col min="13599" max="13599" width="6.875" style="3" customWidth="1"/>
    <col min="13600" max="13604" width="8.75" style="3" customWidth="1"/>
    <col min="13605" max="13605" width="9.625" style="3" customWidth="1"/>
    <col min="13606" max="13606" width="6.875" style="3" customWidth="1"/>
    <col min="13607" max="13612" width="8.75" style="3" customWidth="1"/>
    <col min="13613" max="13613" width="6.875" style="3" customWidth="1"/>
    <col min="13614" max="13619" width="8.75" style="3" customWidth="1"/>
    <col min="13620" max="13620" width="6.875" style="3" customWidth="1"/>
    <col min="13621" max="13622" width="8.75" style="3" customWidth="1"/>
    <col min="13623" max="13627" width="9.625" style="3" customWidth="1"/>
    <col min="13628" max="13628" width="8.125" style="3" customWidth="1"/>
    <col min="13629" max="13636" width="0" style="3" hidden="1" customWidth="1"/>
    <col min="13637" max="13824" width="8.125" style="3"/>
    <col min="13825" max="13825" width="2.375" style="3" customWidth="1"/>
    <col min="13826" max="13826" width="19.25" style="3" customWidth="1"/>
    <col min="13827" max="13827" width="1.5" style="3" customWidth="1"/>
    <col min="13828" max="13833" width="8.75" style="3" customWidth="1"/>
    <col min="13834" max="13834" width="6.875" style="3" customWidth="1"/>
    <col min="13835" max="13840" width="8.75" style="3" customWidth="1"/>
    <col min="13841" max="13841" width="6.875" style="3" customWidth="1"/>
    <col min="13842" max="13846" width="8.75" style="3" customWidth="1"/>
    <col min="13847" max="13847" width="9.25" style="3" customWidth="1"/>
    <col min="13848" max="13848" width="6.875" style="3" customWidth="1"/>
    <col min="13849" max="13854" width="8.75" style="3" customWidth="1"/>
    <col min="13855" max="13855" width="6.875" style="3" customWidth="1"/>
    <col min="13856" max="13860" width="8.75" style="3" customWidth="1"/>
    <col min="13861" max="13861" width="9.625" style="3" customWidth="1"/>
    <col min="13862" max="13862" width="6.875" style="3" customWidth="1"/>
    <col min="13863" max="13868" width="8.75" style="3" customWidth="1"/>
    <col min="13869" max="13869" width="6.875" style="3" customWidth="1"/>
    <col min="13870" max="13875" width="8.75" style="3" customWidth="1"/>
    <col min="13876" max="13876" width="6.875" style="3" customWidth="1"/>
    <col min="13877" max="13878" width="8.75" style="3" customWidth="1"/>
    <col min="13879" max="13883" width="9.625" style="3" customWidth="1"/>
    <col min="13884" max="13884" width="8.125" style="3" customWidth="1"/>
    <col min="13885" max="13892" width="0" style="3" hidden="1" customWidth="1"/>
    <col min="13893" max="14080" width="8.125" style="3"/>
    <col min="14081" max="14081" width="2.375" style="3" customWidth="1"/>
    <col min="14082" max="14082" width="19.25" style="3" customWidth="1"/>
    <col min="14083" max="14083" width="1.5" style="3" customWidth="1"/>
    <col min="14084" max="14089" width="8.75" style="3" customWidth="1"/>
    <col min="14090" max="14090" width="6.875" style="3" customWidth="1"/>
    <col min="14091" max="14096" width="8.75" style="3" customWidth="1"/>
    <col min="14097" max="14097" width="6.875" style="3" customWidth="1"/>
    <col min="14098" max="14102" width="8.75" style="3" customWidth="1"/>
    <col min="14103" max="14103" width="9.25" style="3" customWidth="1"/>
    <col min="14104" max="14104" width="6.875" style="3" customWidth="1"/>
    <col min="14105" max="14110" width="8.75" style="3" customWidth="1"/>
    <col min="14111" max="14111" width="6.875" style="3" customWidth="1"/>
    <col min="14112" max="14116" width="8.75" style="3" customWidth="1"/>
    <col min="14117" max="14117" width="9.625" style="3" customWidth="1"/>
    <col min="14118" max="14118" width="6.875" style="3" customWidth="1"/>
    <col min="14119" max="14124" width="8.75" style="3" customWidth="1"/>
    <col min="14125" max="14125" width="6.875" style="3" customWidth="1"/>
    <col min="14126" max="14131" width="8.75" style="3" customWidth="1"/>
    <col min="14132" max="14132" width="6.875" style="3" customWidth="1"/>
    <col min="14133" max="14134" width="8.75" style="3" customWidth="1"/>
    <col min="14135" max="14139" width="9.625" style="3" customWidth="1"/>
    <col min="14140" max="14140" width="8.125" style="3" customWidth="1"/>
    <col min="14141" max="14148" width="0" style="3" hidden="1" customWidth="1"/>
    <col min="14149" max="14336" width="8.125" style="3"/>
    <col min="14337" max="14337" width="2.375" style="3" customWidth="1"/>
    <col min="14338" max="14338" width="19.25" style="3" customWidth="1"/>
    <col min="14339" max="14339" width="1.5" style="3" customWidth="1"/>
    <col min="14340" max="14345" width="8.75" style="3" customWidth="1"/>
    <col min="14346" max="14346" width="6.875" style="3" customWidth="1"/>
    <col min="14347" max="14352" width="8.75" style="3" customWidth="1"/>
    <col min="14353" max="14353" width="6.875" style="3" customWidth="1"/>
    <col min="14354" max="14358" width="8.75" style="3" customWidth="1"/>
    <col min="14359" max="14359" width="9.25" style="3" customWidth="1"/>
    <col min="14360" max="14360" width="6.875" style="3" customWidth="1"/>
    <col min="14361" max="14366" width="8.75" style="3" customWidth="1"/>
    <col min="14367" max="14367" width="6.875" style="3" customWidth="1"/>
    <col min="14368" max="14372" width="8.75" style="3" customWidth="1"/>
    <col min="14373" max="14373" width="9.625" style="3" customWidth="1"/>
    <col min="14374" max="14374" width="6.875" style="3" customWidth="1"/>
    <col min="14375" max="14380" width="8.75" style="3" customWidth="1"/>
    <col min="14381" max="14381" width="6.875" style="3" customWidth="1"/>
    <col min="14382" max="14387" width="8.75" style="3" customWidth="1"/>
    <col min="14388" max="14388" width="6.875" style="3" customWidth="1"/>
    <col min="14389" max="14390" width="8.75" style="3" customWidth="1"/>
    <col min="14391" max="14395" width="9.625" style="3" customWidth="1"/>
    <col min="14396" max="14396" width="8.125" style="3" customWidth="1"/>
    <col min="14397" max="14404" width="0" style="3" hidden="1" customWidth="1"/>
    <col min="14405" max="14592" width="8.125" style="3"/>
    <col min="14593" max="14593" width="2.375" style="3" customWidth="1"/>
    <col min="14594" max="14594" width="19.25" style="3" customWidth="1"/>
    <col min="14595" max="14595" width="1.5" style="3" customWidth="1"/>
    <col min="14596" max="14601" width="8.75" style="3" customWidth="1"/>
    <col min="14602" max="14602" width="6.875" style="3" customWidth="1"/>
    <col min="14603" max="14608" width="8.75" style="3" customWidth="1"/>
    <col min="14609" max="14609" width="6.875" style="3" customWidth="1"/>
    <col min="14610" max="14614" width="8.75" style="3" customWidth="1"/>
    <col min="14615" max="14615" width="9.25" style="3" customWidth="1"/>
    <col min="14616" max="14616" width="6.875" style="3" customWidth="1"/>
    <col min="14617" max="14622" width="8.75" style="3" customWidth="1"/>
    <col min="14623" max="14623" width="6.875" style="3" customWidth="1"/>
    <col min="14624" max="14628" width="8.75" style="3" customWidth="1"/>
    <col min="14629" max="14629" width="9.625" style="3" customWidth="1"/>
    <col min="14630" max="14630" width="6.875" style="3" customWidth="1"/>
    <col min="14631" max="14636" width="8.75" style="3" customWidth="1"/>
    <col min="14637" max="14637" width="6.875" style="3" customWidth="1"/>
    <col min="14638" max="14643" width="8.75" style="3" customWidth="1"/>
    <col min="14644" max="14644" width="6.875" style="3" customWidth="1"/>
    <col min="14645" max="14646" width="8.75" style="3" customWidth="1"/>
    <col min="14647" max="14651" width="9.625" style="3" customWidth="1"/>
    <col min="14652" max="14652" width="8.125" style="3" customWidth="1"/>
    <col min="14653" max="14660" width="0" style="3" hidden="1" customWidth="1"/>
    <col min="14661" max="14848" width="8.125" style="3"/>
    <col min="14849" max="14849" width="2.375" style="3" customWidth="1"/>
    <col min="14850" max="14850" width="19.25" style="3" customWidth="1"/>
    <col min="14851" max="14851" width="1.5" style="3" customWidth="1"/>
    <col min="14852" max="14857" width="8.75" style="3" customWidth="1"/>
    <col min="14858" max="14858" width="6.875" style="3" customWidth="1"/>
    <col min="14859" max="14864" width="8.75" style="3" customWidth="1"/>
    <col min="14865" max="14865" width="6.875" style="3" customWidth="1"/>
    <col min="14866" max="14870" width="8.75" style="3" customWidth="1"/>
    <col min="14871" max="14871" width="9.25" style="3" customWidth="1"/>
    <col min="14872" max="14872" width="6.875" style="3" customWidth="1"/>
    <col min="14873" max="14878" width="8.75" style="3" customWidth="1"/>
    <col min="14879" max="14879" width="6.875" style="3" customWidth="1"/>
    <col min="14880" max="14884" width="8.75" style="3" customWidth="1"/>
    <col min="14885" max="14885" width="9.625" style="3" customWidth="1"/>
    <col min="14886" max="14886" width="6.875" style="3" customWidth="1"/>
    <col min="14887" max="14892" width="8.75" style="3" customWidth="1"/>
    <col min="14893" max="14893" width="6.875" style="3" customWidth="1"/>
    <col min="14894" max="14899" width="8.75" style="3" customWidth="1"/>
    <col min="14900" max="14900" width="6.875" style="3" customWidth="1"/>
    <col min="14901" max="14902" width="8.75" style="3" customWidth="1"/>
    <col min="14903" max="14907" width="9.625" style="3" customWidth="1"/>
    <col min="14908" max="14908" width="8.125" style="3" customWidth="1"/>
    <col min="14909" max="14916" width="0" style="3" hidden="1" customWidth="1"/>
    <col min="14917" max="15104" width="8.125" style="3"/>
    <col min="15105" max="15105" width="2.375" style="3" customWidth="1"/>
    <col min="15106" max="15106" width="19.25" style="3" customWidth="1"/>
    <col min="15107" max="15107" width="1.5" style="3" customWidth="1"/>
    <col min="15108" max="15113" width="8.75" style="3" customWidth="1"/>
    <col min="15114" max="15114" width="6.875" style="3" customWidth="1"/>
    <col min="15115" max="15120" width="8.75" style="3" customWidth="1"/>
    <col min="15121" max="15121" width="6.875" style="3" customWidth="1"/>
    <col min="15122" max="15126" width="8.75" style="3" customWidth="1"/>
    <col min="15127" max="15127" width="9.25" style="3" customWidth="1"/>
    <col min="15128" max="15128" width="6.875" style="3" customWidth="1"/>
    <col min="15129" max="15134" width="8.75" style="3" customWidth="1"/>
    <col min="15135" max="15135" width="6.875" style="3" customWidth="1"/>
    <col min="15136" max="15140" width="8.75" style="3" customWidth="1"/>
    <col min="15141" max="15141" width="9.625" style="3" customWidth="1"/>
    <col min="15142" max="15142" width="6.875" style="3" customWidth="1"/>
    <col min="15143" max="15148" width="8.75" style="3" customWidth="1"/>
    <col min="15149" max="15149" width="6.875" style="3" customWidth="1"/>
    <col min="15150" max="15155" width="8.75" style="3" customWidth="1"/>
    <col min="15156" max="15156" width="6.875" style="3" customWidth="1"/>
    <col min="15157" max="15158" width="8.75" style="3" customWidth="1"/>
    <col min="15159" max="15163" width="9.625" style="3" customWidth="1"/>
    <col min="15164" max="15164" width="8.125" style="3" customWidth="1"/>
    <col min="15165" max="15172" width="0" style="3" hidden="1" customWidth="1"/>
    <col min="15173" max="15360" width="8.125" style="3"/>
    <col min="15361" max="15361" width="2.375" style="3" customWidth="1"/>
    <col min="15362" max="15362" width="19.25" style="3" customWidth="1"/>
    <col min="15363" max="15363" width="1.5" style="3" customWidth="1"/>
    <col min="15364" max="15369" width="8.75" style="3" customWidth="1"/>
    <col min="15370" max="15370" width="6.875" style="3" customWidth="1"/>
    <col min="15371" max="15376" width="8.75" style="3" customWidth="1"/>
    <col min="15377" max="15377" width="6.875" style="3" customWidth="1"/>
    <col min="15378" max="15382" width="8.75" style="3" customWidth="1"/>
    <col min="15383" max="15383" width="9.25" style="3" customWidth="1"/>
    <col min="15384" max="15384" width="6.875" style="3" customWidth="1"/>
    <col min="15385" max="15390" width="8.75" style="3" customWidth="1"/>
    <col min="15391" max="15391" width="6.875" style="3" customWidth="1"/>
    <col min="15392" max="15396" width="8.75" style="3" customWidth="1"/>
    <col min="15397" max="15397" width="9.625" style="3" customWidth="1"/>
    <col min="15398" max="15398" width="6.875" style="3" customWidth="1"/>
    <col min="15399" max="15404" width="8.75" style="3" customWidth="1"/>
    <col min="15405" max="15405" width="6.875" style="3" customWidth="1"/>
    <col min="15406" max="15411" width="8.75" style="3" customWidth="1"/>
    <col min="15412" max="15412" width="6.875" style="3" customWidth="1"/>
    <col min="15413" max="15414" width="8.75" style="3" customWidth="1"/>
    <col min="15415" max="15419" width="9.625" style="3" customWidth="1"/>
    <col min="15420" max="15420" width="8.125" style="3" customWidth="1"/>
    <col min="15421" max="15428" width="0" style="3" hidden="1" customWidth="1"/>
    <col min="15429" max="15616" width="8.125" style="3"/>
    <col min="15617" max="15617" width="2.375" style="3" customWidth="1"/>
    <col min="15618" max="15618" width="19.25" style="3" customWidth="1"/>
    <col min="15619" max="15619" width="1.5" style="3" customWidth="1"/>
    <col min="15620" max="15625" width="8.75" style="3" customWidth="1"/>
    <col min="15626" max="15626" width="6.875" style="3" customWidth="1"/>
    <col min="15627" max="15632" width="8.75" style="3" customWidth="1"/>
    <col min="15633" max="15633" width="6.875" style="3" customWidth="1"/>
    <col min="15634" max="15638" width="8.75" style="3" customWidth="1"/>
    <col min="15639" max="15639" width="9.25" style="3" customWidth="1"/>
    <col min="15640" max="15640" width="6.875" style="3" customWidth="1"/>
    <col min="15641" max="15646" width="8.75" style="3" customWidth="1"/>
    <col min="15647" max="15647" width="6.875" style="3" customWidth="1"/>
    <col min="15648" max="15652" width="8.75" style="3" customWidth="1"/>
    <col min="15653" max="15653" width="9.625" style="3" customWidth="1"/>
    <col min="15654" max="15654" width="6.875" style="3" customWidth="1"/>
    <col min="15655" max="15660" width="8.75" style="3" customWidth="1"/>
    <col min="15661" max="15661" width="6.875" style="3" customWidth="1"/>
    <col min="15662" max="15667" width="8.75" style="3" customWidth="1"/>
    <col min="15668" max="15668" width="6.875" style="3" customWidth="1"/>
    <col min="15669" max="15670" width="8.75" style="3" customWidth="1"/>
    <col min="15671" max="15675" width="9.625" style="3" customWidth="1"/>
    <col min="15676" max="15676" width="8.125" style="3" customWidth="1"/>
    <col min="15677" max="15684" width="0" style="3" hidden="1" customWidth="1"/>
    <col min="15685" max="15872" width="8.125" style="3"/>
    <col min="15873" max="15873" width="2.375" style="3" customWidth="1"/>
    <col min="15874" max="15874" width="19.25" style="3" customWidth="1"/>
    <col min="15875" max="15875" width="1.5" style="3" customWidth="1"/>
    <col min="15876" max="15881" width="8.75" style="3" customWidth="1"/>
    <col min="15882" max="15882" width="6.875" style="3" customWidth="1"/>
    <col min="15883" max="15888" width="8.75" style="3" customWidth="1"/>
    <col min="15889" max="15889" width="6.875" style="3" customWidth="1"/>
    <col min="15890" max="15894" width="8.75" style="3" customWidth="1"/>
    <col min="15895" max="15895" width="9.25" style="3" customWidth="1"/>
    <col min="15896" max="15896" width="6.875" style="3" customWidth="1"/>
    <col min="15897" max="15902" width="8.75" style="3" customWidth="1"/>
    <col min="15903" max="15903" width="6.875" style="3" customWidth="1"/>
    <col min="15904" max="15908" width="8.75" style="3" customWidth="1"/>
    <col min="15909" max="15909" width="9.625" style="3" customWidth="1"/>
    <col min="15910" max="15910" width="6.875" style="3" customWidth="1"/>
    <col min="15911" max="15916" width="8.75" style="3" customWidth="1"/>
    <col min="15917" max="15917" width="6.875" style="3" customWidth="1"/>
    <col min="15918" max="15923" width="8.75" style="3" customWidth="1"/>
    <col min="15924" max="15924" width="6.875" style="3" customWidth="1"/>
    <col min="15925" max="15926" width="8.75" style="3" customWidth="1"/>
    <col min="15927" max="15931" width="9.625" style="3" customWidth="1"/>
    <col min="15932" max="15932" width="8.125" style="3" customWidth="1"/>
    <col min="15933" max="15940" width="0" style="3" hidden="1" customWidth="1"/>
    <col min="15941" max="16128" width="8.125" style="3"/>
    <col min="16129" max="16129" width="2.375" style="3" customWidth="1"/>
    <col min="16130" max="16130" width="19.25" style="3" customWidth="1"/>
    <col min="16131" max="16131" width="1.5" style="3" customWidth="1"/>
    <col min="16132" max="16137" width="8.75" style="3" customWidth="1"/>
    <col min="16138" max="16138" width="6.875" style="3" customWidth="1"/>
    <col min="16139" max="16144" width="8.75" style="3" customWidth="1"/>
    <col min="16145" max="16145" width="6.875" style="3" customWidth="1"/>
    <col min="16146" max="16150" width="8.75" style="3" customWidth="1"/>
    <col min="16151" max="16151" width="9.25" style="3" customWidth="1"/>
    <col min="16152" max="16152" width="6.875" style="3" customWidth="1"/>
    <col min="16153" max="16158" width="8.75" style="3" customWidth="1"/>
    <col min="16159" max="16159" width="6.875" style="3" customWidth="1"/>
    <col min="16160" max="16164" width="8.75" style="3" customWidth="1"/>
    <col min="16165" max="16165" width="9.625" style="3" customWidth="1"/>
    <col min="16166" max="16166" width="6.875" style="3" customWidth="1"/>
    <col min="16167" max="16172" width="8.75" style="3" customWidth="1"/>
    <col min="16173" max="16173" width="6.875" style="3" customWidth="1"/>
    <col min="16174" max="16179" width="8.75" style="3" customWidth="1"/>
    <col min="16180" max="16180" width="6.875" style="3" customWidth="1"/>
    <col min="16181" max="16182" width="8.75" style="3" customWidth="1"/>
    <col min="16183" max="16187" width="9.625" style="3" customWidth="1"/>
    <col min="16188" max="16188" width="8.125" style="3" customWidth="1"/>
    <col min="16189" max="16196" width="0" style="3" hidden="1" customWidth="1"/>
    <col min="16197" max="16384" width="8.125" style="3"/>
  </cols>
  <sheetData>
    <row r="3" spans="1:78" ht="14.25">
      <c r="A3" s="4" t="s">
        <v>50</v>
      </c>
      <c r="B3" s="2"/>
      <c r="C3" s="2"/>
      <c r="D3" s="2"/>
      <c r="E3" s="2"/>
      <c r="F3" s="2"/>
      <c r="G3" s="2"/>
      <c r="H3" s="2"/>
      <c r="I3" s="2"/>
      <c r="J3" s="2"/>
    </row>
    <row r="4" spans="1:78">
      <c r="A4" s="2"/>
      <c r="B4" s="2"/>
      <c r="C4" s="2"/>
      <c r="D4" s="2"/>
      <c r="E4" s="2"/>
      <c r="F4" s="2"/>
      <c r="G4" s="2"/>
      <c r="H4" s="2"/>
      <c r="I4" s="2"/>
      <c r="J4" s="2"/>
      <c r="Q4" s="7" t="s">
        <v>2</v>
      </c>
      <c r="AE4" s="8" t="s">
        <v>2</v>
      </c>
      <c r="AS4" s="8" t="s">
        <v>2</v>
      </c>
      <c r="AZ4" s="8"/>
      <c r="BG4" s="8" t="s">
        <v>2</v>
      </c>
      <c r="BM4" s="9" t="s">
        <v>3</v>
      </c>
    </row>
    <row r="5" spans="1:78" ht="10.5" customHeight="1">
      <c r="A5" s="425"/>
      <c r="B5" s="426"/>
      <c r="C5" s="427"/>
      <c r="D5" s="434" t="s">
        <v>317</v>
      </c>
      <c r="E5" s="434"/>
      <c r="F5" s="434"/>
      <c r="G5" s="434"/>
      <c r="H5" s="434"/>
      <c r="I5" s="434"/>
      <c r="J5" s="435"/>
      <c r="K5" s="434" t="s">
        <v>318</v>
      </c>
      <c r="L5" s="434"/>
      <c r="M5" s="434"/>
      <c r="N5" s="434"/>
      <c r="O5" s="434"/>
      <c r="P5" s="434"/>
      <c r="Q5" s="435"/>
      <c r="R5" s="434" t="s">
        <v>319</v>
      </c>
      <c r="S5" s="434"/>
      <c r="T5" s="434"/>
      <c r="U5" s="434"/>
      <c r="V5" s="434"/>
      <c r="W5" s="434"/>
      <c r="X5" s="435"/>
      <c r="Y5" s="434" t="s">
        <v>320</v>
      </c>
      <c r="Z5" s="434"/>
      <c r="AA5" s="434"/>
      <c r="AB5" s="434"/>
      <c r="AC5" s="434"/>
      <c r="AD5" s="434"/>
      <c r="AE5" s="435"/>
      <c r="AF5" s="436" t="s">
        <v>321</v>
      </c>
      <c r="AG5" s="436"/>
      <c r="AH5" s="436"/>
      <c r="AI5" s="436"/>
      <c r="AJ5" s="436"/>
      <c r="AK5" s="436"/>
      <c r="AL5" s="437"/>
      <c r="AM5" s="434" t="s">
        <v>322</v>
      </c>
      <c r="AN5" s="434"/>
      <c r="AO5" s="434"/>
      <c r="AP5" s="434"/>
      <c r="AQ5" s="434"/>
      <c r="AR5" s="434"/>
      <c r="AS5" s="435"/>
      <c r="AT5" s="434" t="s">
        <v>323</v>
      </c>
      <c r="AU5" s="434"/>
      <c r="AV5" s="434"/>
      <c r="AW5" s="434"/>
      <c r="AX5" s="434"/>
      <c r="AY5" s="434"/>
      <c r="AZ5" s="435"/>
      <c r="BA5" s="434" t="s">
        <v>325</v>
      </c>
      <c r="BB5" s="434"/>
      <c r="BC5" s="434"/>
      <c r="BD5" s="434"/>
      <c r="BE5" s="434"/>
      <c r="BF5" s="434"/>
      <c r="BG5" s="435"/>
      <c r="BM5" s="9" t="s">
        <v>5</v>
      </c>
    </row>
    <row r="6" spans="1:78" ht="10.5" customHeight="1">
      <c r="A6" s="428"/>
      <c r="B6" s="429"/>
      <c r="C6" s="430"/>
      <c r="D6" s="38" t="s">
        <v>6</v>
      </c>
      <c r="E6" s="38" t="s">
        <v>7</v>
      </c>
      <c r="F6" s="39" t="s">
        <v>8</v>
      </c>
      <c r="G6" s="39" t="s">
        <v>9</v>
      </c>
      <c r="H6" s="39" t="s">
        <v>305</v>
      </c>
      <c r="I6" s="40"/>
      <c r="J6" s="41"/>
      <c r="K6" s="38" t="s">
        <v>6</v>
      </c>
      <c r="L6" s="38" t="s">
        <v>7</v>
      </c>
      <c r="M6" s="39" t="s">
        <v>8</v>
      </c>
      <c r="N6" s="39" t="s">
        <v>9</v>
      </c>
      <c r="O6" s="39" t="s">
        <v>305</v>
      </c>
      <c r="P6" s="40"/>
      <c r="Q6" s="41"/>
      <c r="R6" s="38" t="s">
        <v>6</v>
      </c>
      <c r="S6" s="38" t="s">
        <v>7</v>
      </c>
      <c r="T6" s="39" t="s">
        <v>8</v>
      </c>
      <c r="U6" s="39" t="s">
        <v>9</v>
      </c>
      <c r="V6" s="39" t="s">
        <v>305</v>
      </c>
      <c r="W6" s="42"/>
      <c r="X6" s="43"/>
      <c r="Y6" s="38" t="s">
        <v>6</v>
      </c>
      <c r="Z6" s="38" t="s">
        <v>7</v>
      </c>
      <c r="AA6" s="39" t="s">
        <v>8</v>
      </c>
      <c r="AB6" s="39" t="s">
        <v>9</v>
      </c>
      <c r="AC6" s="39" t="s">
        <v>305</v>
      </c>
      <c r="AD6" s="42"/>
      <c r="AE6" s="43"/>
      <c r="AF6" s="44" t="s">
        <v>6</v>
      </c>
      <c r="AG6" s="39" t="s">
        <v>7</v>
      </c>
      <c r="AH6" s="39" t="s">
        <v>8</v>
      </c>
      <c r="AI6" s="39" t="s">
        <v>9</v>
      </c>
      <c r="AJ6" s="39" t="s">
        <v>305</v>
      </c>
      <c r="AK6" s="42"/>
      <c r="AL6" s="43"/>
      <c r="AM6" s="39" t="s">
        <v>6</v>
      </c>
      <c r="AN6" s="38" t="s">
        <v>7</v>
      </c>
      <c r="AO6" s="39" t="s">
        <v>8</v>
      </c>
      <c r="AP6" s="39" t="s">
        <v>9</v>
      </c>
      <c r="AQ6" s="39" t="s">
        <v>305</v>
      </c>
      <c r="AR6" s="42"/>
      <c r="AS6" s="43"/>
      <c r="AT6" s="45" t="s">
        <v>6</v>
      </c>
      <c r="AU6" s="39" t="s">
        <v>7</v>
      </c>
      <c r="AV6" s="39" t="s">
        <v>8</v>
      </c>
      <c r="AW6" s="39" t="s">
        <v>9</v>
      </c>
      <c r="AX6" s="39" t="s">
        <v>305</v>
      </c>
      <c r="AY6" s="42"/>
      <c r="AZ6" s="43"/>
      <c r="BA6" s="45" t="s">
        <v>6</v>
      </c>
      <c r="BB6" s="39" t="s">
        <v>7</v>
      </c>
      <c r="BC6" s="39" t="s">
        <v>8</v>
      </c>
      <c r="BD6" s="39" t="s">
        <v>9</v>
      </c>
      <c r="BE6" s="39" t="s">
        <v>305</v>
      </c>
      <c r="BF6" s="42"/>
      <c r="BG6" s="43"/>
      <c r="BM6" s="9" t="s">
        <v>10</v>
      </c>
      <c r="BN6" s="9" t="s">
        <v>11</v>
      </c>
    </row>
    <row r="7" spans="1:78" ht="10.5" customHeight="1">
      <c r="A7" s="431"/>
      <c r="B7" s="432"/>
      <c r="C7" s="433"/>
      <c r="D7" s="46"/>
      <c r="E7" s="47"/>
      <c r="F7" s="46"/>
      <c r="G7" s="46" t="s">
        <v>51</v>
      </c>
      <c r="H7" s="46" t="s">
        <v>52</v>
      </c>
      <c r="I7" s="48" t="s">
        <v>53</v>
      </c>
      <c r="J7" s="49" t="s">
        <v>15</v>
      </c>
      <c r="K7" s="46"/>
      <c r="L7" s="47"/>
      <c r="M7" s="46"/>
      <c r="N7" s="46" t="s">
        <v>51</v>
      </c>
      <c r="O7" s="46" t="s">
        <v>52</v>
      </c>
      <c r="P7" s="48" t="s">
        <v>53</v>
      </c>
      <c r="Q7" s="49" t="s">
        <v>15</v>
      </c>
      <c r="R7" s="46"/>
      <c r="S7" s="47"/>
      <c r="T7" s="46"/>
      <c r="U7" s="46" t="s">
        <v>51</v>
      </c>
      <c r="V7" s="46" t="s">
        <v>52</v>
      </c>
      <c r="W7" s="48" t="s">
        <v>53</v>
      </c>
      <c r="X7" s="49" t="s">
        <v>15</v>
      </c>
      <c r="Y7" s="46"/>
      <c r="Z7" s="47"/>
      <c r="AA7" s="46"/>
      <c r="AB7" s="46" t="s">
        <v>51</v>
      </c>
      <c r="AC7" s="46" t="s">
        <v>52</v>
      </c>
      <c r="AD7" s="48" t="s">
        <v>53</v>
      </c>
      <c r="AE7" s="49" t="s">
        <v>15</v>
      </c>
      <c r="AF7" s="50"/>
      <c r="AG7" s="46"/>
      <c r="AH7" s="46"/>
      <c r="AI7" s="46" t="s">
        <v>51</v>
      </c>
      <c r="AJ7" s="46" t="s">
        <v>52</v>
      </c>
      <c r="AK7" s="48" t="s">
        <v>53</v>
      </c>
      <c r="AL7" s="49" t="s">
        <v>15</v>
      </c>
      <c r="AM7" s="46"/>
      <c r="AN7" s="47"/>
      <c r="AO7" s="46"/>
      <c r="AP7" s="46" t="s">
        <v>51</v>
      </c>
      <c r="AQ7" s="46" t="s">
        <v>52</v>
      </c>
      <c r="AR7" s="48" t="s">
        <v>53</v>
      </c>
      <c r="AS7" s="49" t="s">
        <v>15</v>
      </c>
      <c r="AT7" s="50"/>
      <c r="AU7" s="46"/>
      <c r="AV7" s="46"/>
      <c r="AW7" s="46" t="s">
        <v>51</v>
      </c>
      <c r="AX7" s="46" t="s">
        <v>52</v>
      </c>
      <c r="AY7" s="48" t="s">
        <v>53</v>
      </c>
      <c r="AZ7" s="49" t="s">
        <v>15</v>
      </c>
      <c r="BA7" s="50"/>
      <c r="BB7" s="46"/>
      <c r="BC7" s="46"/>
      <c r="BD7" s="46" t="s">
        <v>51</v>
      </c>
      <c r="BE7" s="46" t="s">
        <v>52</v>
      </c>
      <c r="BF7" s="48" t="s">
        <v>53</v>
      </c>
      <c r="BG7" s="49" t="s">
        <v>15</v>
      </c>
      <c r="BI7" s="51" t="s">
        <v>16</v>
      </c>
      <c r="BJ7" s="51" t="s">
        <v>17</v>
      </c>
      <c r="BK7" s="51" t="s">
        <v>18</v>
      </c>
      <c r="BL7" s="51" t="s">
        <v>54</v>
      </c>
      <c r="BM7" s="9" t="s">
        <v>19</v>
      </c>
      <c r="BN7" s="9" t="s">
        <v>20</v>
      </c>
      <c r="BO7" s="51" t="s">
        <v>21</v>
      </c>
      <c r="BP7" s="51" t="s">
        <v>22</v>
      </c>
      <c r="BQ7" s="51"/>
      <c r="BR7" s="51"/>
      <c r="BS7" s="51"/>
      <c r="BT7" s="51"/>
      <c r="BU7" s="51"/>
      <c r="BV7" s="51"/>
      <c r="BW7" s="51"/>
      <c r="BX7" s="51"/>
      <c r="BY7" s="51"/>
      <c r="BZ7" s="51"/>
    </row>
    <row r="8" spans="1:78" ht="10.5" customHeight="1">
      <c r="A8" s="422" t="s">
        <v>55</v>
      </c>
      <c r="B8" s="52" t="s">
        <v>56</v>
      </c>
      <c r="C8" s="53"/>
      <c r="D8" s="54">
        <v>5440200</v>
      </c>
      <c r="E8" s="55">
        <v>7181110</v>
      </c>
      <c r="F8" s="54">
        <f>SUM(F9:F10)</f>
        <v>5439100</v>
      </c>
      <c r="G8" s="54">
        <f>SUM(G9:G10)</f>
        <v>6310600</v>
      </c>
      <c r="H8" s="54">
        <f>SUM(H9:H10)</f>
        <v>5477200</v>
      </c>
      <c r="I8" s="56">
        <f>H8-G8</f>
        <v>-833400</v>
      </c>
      <c r="J8" s="57">
        <f>I8/G8*100</f>
        <v>-13.206351218584603</v>
      </c>
      <c r="K8" s="54">
        <v>0</v>
      </c>
      <c r="L8" s="55">
        <v>0</v>
      </c>
      <c r="M8" s="54">
        <f>SUM(M9:M10)</f>
        <v>0</v>
      </c>
      <c r="N8" s="54"/>
      <c r="O8" s="54"/>
      <c r="P8" s="56">
        <f>O8-N8</f>
        <v>0</v>
      </c>
      <c r="Q8" s="57"/>
      <c r="R8" s="54">
        <v>1422500</v>
      </c>
      <c r="S8" s="55">
        <v>136300</v>
      </c>
      <c r="T8" s="54">
        <f>SUM(T9:T10)</f>
        <v>2717200</v>
      </c>
      <c r="U8" s="54">
        <f>SUM(U9:U10)</f>
        <v>550000</v>
      </c>
      <c r="V8" s="54">
        <f>SUM(V9:V10)</f>
        <v>168100</v>
      </c>
      <c r="W8" s="56">
        <f>V8-U8</f>
        <v>-381900</v>
      </c>
      <c r="X8" s="57">
        <f>W8/U8*100</f>
        <v>-69.436363636363637</v>
      </c>
      <c r="Y8" s="58">
        <v>0</v>
      </c>
      <c r="Z8" s="59">
        <v>0</v>
      </c>
      <c r="AA8" s="58">
        <f>SUM(AA9:AA10)</f>
        <v>0</v>
      </c>
      <c r="AB8" s="58"/>
      <c r="AC8" s="58"/>
      <c r="AD8" s="56">
        <f>AC8-AB8</f>
        <v>0</v>
      </c>
      <c r="AE8" s="57"/>
      <c r="AF8" s="60">
        <v>4669666</v>
      </c>
      <c r="AG8" s="61">
        <v>5043817</v>
      </c>
      <c r="AH8" s="61">
        <f>SUM(AH9:AH10)</f>
        <v>5474000</v>
      </c>
      <c r="AI8" s="61">
        <f>SUM(AI9:AI10)</f>
        <v>9773800</v>
      </c>
      <c r="AJ8" s="61">
        <f>SUM(AJ9:AJ10)</f>
        <v>10586500</v>
      </c>
      <c r="AK8" s="56">
        <f>AJ8-AI8</f>
        <v>812700</v>
      </c>
      <c r="AL8" s="57">
        <f>AK8/AI8*100</f>
        <v>8.3150872741410708</v>
      </c>
      <c r="AM8" s="58">
        <v>0</v>
      </c>
      <c r="AN8" s="59">
        <v>278700</v>
      </c>
      <c r="AO8" s="58">
        <f>SUM(AO9:AO10)</f>
        <v>11700</v>
      </c>
      <c r="AP8" s="58">
        <f>SUM(AP9:AP10)</f>
        <v>6200</v>
      </c>
      <c r="AQ8" s="58">
        <f>SUM(AQ9:AQ10)</f>
        <v>3000</v>
      </c>
      <c r="AR8" s="56">
        <f>AQ8-AP8</f>
        <v>-3200</v>
      </c>
      <c r="AS8" s="57">
        <f>AR8/AP8*100</f>
        <v>-51.612903225806448</v>
      </c>
      <c r="AT8" s="60">
        <v>0</v>
      </c>
      <c r="AU8" s="58">
        <v>0</v>
      </c>
      <c r="AV8" s="58">
        <f>SUM(AV9:AV10)</f>
        <v>0</v>
      </c>
      <c r="AW8" s="58">
        <f>SUM(AW9:AW10)</f>
        <v>0</v>
      </c>
      <c r="AX8" s="58">
        <f>SUM(AX9:AX10)</f>
        <v>0</v>
      </c>
      <c r="AY8" s="56">
        <f>AX8-AW8</f>
        <v>0</v>
      </c>
      <c r="AZ8" s="57"/>
      <c r="BA8" s="60">
        <v>11532366</v>
      </c>
      <c r="BB8" s="54">
        <f t="shared" ref="BB8:BB43" si="0">E8+L8+S8+Z8+AG8+AN8+AU8</f>
        <v>12639927</v>
      </c>
      <c r="BC8" s="54">
        <f t="shared" ref="BC8:BC43" si="1">F8+M8+T8+AA8+AH8+AO8+AV8</f>
        <v>13642000</v>
      </c>
      <c r="BD8" s="54">
        <f t="shared" ref="BD8:BD43" si="2">G8+N8+U8+AB8+AI8+AP8+AW8</f>
        <v>16640600</v>
      </c>
      <c r="BE8" s="54">
        <f t="shared" ref="BE8:BE43" si="3">H8+O8+V8+AC8+AJ8+AQ8+AX8</f>
        <v>16234800</v>
      </c>
      <c r="BF8" s="56">
        <f>BE8-BD8</f>
        <v>-405800</v>
      </c>
      <c r="BG8" s="57">
        <f>BF8/BD8*100</f>
        <v>-2.4386139922839321</v>
      </c>
      <c r="BI8" s="51" t="s">
        <v>57</v>
      </c>
      <c r="BJ8" s="51" t="s">
        <v>57</v>
      </c>
      <c r="BK8" s="51" t="s">
        <v>57</v>
      </c>
      <c r="BL8" s="51" t="s">
        <v>57</v>
      </c>
      <c r="BM8" s="51" t="s">
        <v>57</v>
      </c>
      <c r="BN8" s="51" t="s">
        <v>57</v>
      </c>
      <c r="BO8" s="51" t="s">
        <v>57</v>
      </c>
      <c r="BP8" s="51" t="s">
        <v>57</v>
      </c>
      <c r="BQ8" s="51"/>
      <c r="BR8" s="51"/>
      <c r="BS8" s="51"/>
      <c r="BT8" s="51"/>
      <c r="BU8" s="51"/>
      <c r="BV8" s="51"/>
      <c r="BW8" s="51"/>
      <c r="BX8" s="51"/>
      <c r="BY8" s="51"/>
      <c r="BZ8" s="51"/>
    </row>
    <row r="9" spans="1:78" ht="10.5" customHeight="1">
      <c r="A9" s="423"/>
      <c r="B9" s="62" t="s">
        <v>58</v>
      </c>
      <c r="C9" s="63"/>
      <c r="D9" s="64">
        <v>5440200</v>
      </c>
      <c r="E9" s="65">
        <v>7181110</v>
      </c>
      <c r="F9" s="64">
        <v>5439100</v>
      </c>
      <c r="G9" s="64">
        <v>6310600</v>
      </c>
      <c r="H9" s="64">
        <v>5477200</v>
      </c>
      <c r="I9" s="66">
        <f t="shared" ref="I9:I46" si="4">H9-G9</f>
        <v>-833400</v>
      </c>
      <c r="J9" s="67">
        <f t="shared" ref="J9:J43" si="5">I9/G9*100</f>
        <v>-13.206351218584603</v>
      </c>
      <c r="K9" s="64"/>
      <c r="L9" s="65"/>
      <c r="M9" s="64"/>
      <c r="N9" s="64"/>
      <c r="O9" s="64"/>
      <c r="P9" s="66">
        <f t="shared" ref="P9:P44" si="6">O9-N9</f>
        <v>0</v>
      </c>
      <c r="Q9" s="67"/>
      <c r="R9" s="64">
        <v>0</v>
      </c>
      <c r="S9" s="65">
        <v>136300</v>
      </c>
      <c r="T9" s="64">
        <v>2717200</v>
      </c>
      <c r="U9" s="64">
        <v>550000</v>
      </c>
      <c r="V9" s="64">
        <v>168100</v>
      </c>
      <c r="W9" s="56">
        <f t="shared" ref="W9:W43" si="7">V9-U9</f>
        <v>-381900</v>
      </c>
      <c r="X9" s="57">
        <f t="shared" ref="X9:X43" si="8">W9/U9*100</f>
        <v>-69.436363636363637</v>
      </c>
      <c r="Y9" s="68">
        <v>0</v>
      </c>
      <c r="Z9" s="69">
        <v>0</v>
      </c>
      <c r="AA9" s="68">
        <v>0</v>
      </c>
      <c r="AB9" s="68"/>
      <c r="AC9" s="68"/>
      <c r="AD9" s="66">
        <f t="shared" ref="AD9:AD43" si="9">AC9-AB9</f>
        <v>0</v>
      </c>
      <c r="AE9" s="67"/>
      <c r="AF9" s="70">
        <v>3079800</v>
      </c>
      <c r="AG9" s="71">
        <v>2883800</v>
      </c>
      <c r="AH9" s="71">
        <v>3440000</v>
      </c>
      <c r="AI9" s="71">
        <v>6663200</v>
      </c>
      <c r="AJ9" s="408">
        <v>7062200</v>
      </c>
      <c r="AK9" s="66">
        <f t="shared" ref="AK9:AK46" si="10">AJ9-AI9</f>
        <v>399000</v>
      </c>
      <c r="AL9" s="67">
        <f t="shared" ref="AL9:AL46" si="11">AK9/AI9*100</f>
        <v>5.9881138191859762</v>
      </c>
      <c r="AM9" s="68"/>
      <c r="AN9" s="69">
        <v>278700</v>
      </c>
      <c r="AO9" s="68">
        <v>11700</v>
      </c>
      <c r="AP9" s="68">
        <v>6200</v>
      </c>
      <c r="AQ9" s="68">
        <v>3000</v>
      </c>
      <c r="AR9" s="66">
        <f t="shared" ref="AR9:AR43" si="12">AQ9-AP9</f>
        <v>-3200</v>
      </c>
      <c r="AS9" s="67">
        <f t="shared" ref="AS9:AS43" si="13">AR9/AP9*100</f>
        <v>-51.612903225806448</v>
      </c>
      <c r="AT9" s="70"/>
      <c r="AU9" s="68"/>
      <c r="AV9" s="68"/>
      <c r="AW9" s="68"/>
      <c r="AX9" s="68"/>
      <c r="AY9" s="66">
        <f t="shared" ref="AY9:AY46" si="14">AX9-AW9</f>
        <v>0</v>
      </c>
      <c r="AZ9" s="67"/>
      <c r="BA9" s="72">
        <v>9942500</v>
      </c>
      <c r="BB9" s="73">
        <f t="shared" si="0"/>
        <v>10479910</v>
      </c>
      <c r="BC9" s="73">
        <f t="shared" si="1"/>
        <v>11608000</v>
      </c>
      <c r="BD9" s="73">
        <f t="shared" si="2"/>
        <v>13530000</v>
      </c>
      <c r="BE9" s="73">
        <f t="shared" si="3"/>
        <v>12710500</v>
      </c>
      <c r="BF9" s="66">
        <f t="shared" ref="BF9:BF46" si="15">BE9-BD9</f>
        <v>-819500</v>
      </c>
      <c r="BG9" s="67">
        <f t="shared" ref="BG9:BG44" si="16">BF9/BD9*100</f>
        <v>-6.0569105691056908</v>
      </c>
      <c r="BI9" s="51" t="s">
        <v>59</v>
      </c>
      <c r="BJ9" s="51" t="s">
        <v>59</v>
      </c>
      <c r="BK9" s="51" t="s">
        <v>59</v>
      </c>
      <c r="BL9" s="51" t="s">
        <v>59</v>
      </c>
      <c r="BM9" s="51" t="s">
        <v>59</v>
      </c>
      <c r="BN9" s="51" t="s">
        <v>59</v>
      </c>
      <c r="BO9" s="51" t="s">
        <v>59</v>
      </c>
      <c r="BP9" s="51" t="s">
        <v>59</v>
      </c>
      <c r="BQ9" s="51"/>
      <c r="BR9" s="51"/>
      <c r="BS9" s="51"/>
      <c r="BT9" s="51"/>
      <c r="BU9" s="51"/>
      <c r="BV9" s="51"/>
      <c r="BW9" s="51"/>
      <c r="BX9" s="51"/>
      <c r="BY9" s="51"/>
      <c r="BZ9" s="51"/>
    </row>
    <row r="10" spans="1:78" ht="10.5" customHeight="1">
      <c r="A10" s="423"/>
      <c r="B10" s="62" t="s">
        <v>60</v>
      </c>
      <c r="C10" s="63"/>
      <c r="D10" s="64">
        <v>0</v>
      </c>
      <c r="E10" s="65">
        <v>0</v>
      </c>
      <c r="F10" s="64">
        <v>0</v>
      </c>
      <c r="G10" s="64"/>
      <c r="H10" s="64"/>
      <c r="I10" s="66">
        <f t="shared" si="4"/>
        <v>0</v>
      </c>
      <c r="J10" s="67"/>
      <c r="K10" s="64"/>
      <c r="L10" s="65"/>
      <c r="M10" s="64"/>
      <c r="N10" s="64"/>
      <c r="O10" s="64"/>
      <c r="P10" s="66">
        <f t="shared" si="6"/>
        <v>0</v>
      </c>
      <c r="Q10" s="67"/>
      <c r="R10" s="64">
        <v>240475</v>
      </c>
      <c r="S10" s="65">
        <v>0</v>
      </c>
      <c r="T10" s="64">
        <v>0</v>
      </c>
      <c r="U10" s="64">
        <v>0</v>
      </c>
      <c r="V10" s="64">
        <v>0</v>
      </c>
      <c r="W10" s="56">
        <f t="shared" si="7"/>
        <v>0</v>
      </c>
      <c r="X10" s="57"/>
      <c r="Y10" s="68">
        <v>0</v>
      </c>
      <c r="Z10" s="69">
        <v>0</v>
      </c>
      <c r="AA10" s="68"/>
      <c r="AB10" s="68"/>
      <c r="AC10" s="68"/>
      <c r="AD10" s="66">
        <f t="shared" si="9"/>
        <v>0</v>
      </c>
      <c r="AE10" s="67"/>
      <c r="AF10" s="70">
        <v>1589866</v>
      </c>
      <c r="AG10" s="71">
        <v>2160017</v>
      </c>
      <c r="AH10" s="71">
        <v>2034000</v>
      </c>
      <c r="AI10" s="71">
        <v>3110600</v>
      </c>
      <c r="AJ10" s="408">
        <v>3524300</v>
      </c>
      <c r="AK10" s="66">
        <f t="shared" si="10"/>
        <v>413700</v>
      </c>
      <c r="AL10" s="67">
        <f t="shared" si="11"/>
        <v>13.299684948241497</v>
      </c>
      <c r="AM10" s="68">
        <v>0</v>
      </c>
      <c r="AN10" s="69">
        <v>0</v>
      </c>
      <c r="AO10" s="68"/>
      <c r="AP10" s="68"/>
      <c r="AQ10" s="68"/>
      <c r="AR10" s="66">
        <f t="shared" si="12"/>
        <v>0</v>
      </c>
      <c r="AS10" s="67"/>
      <c r="AT10" s="70">
        <v>0</v>
      </c>
      <c r="AU10" s="68">
        <v>0</v>
      </c>
      <c r="AV10" s="68">
        <v>0</v>
      </c>
      <c r="AW10" s="68"/>
      <c r="AX10" s="68"/>
      <c r="AY10" s="66">
        <f t="shared" si="14"/>
        <v>0</v>
      </c>
      <c r="AZ10" s="67"/>
      <c r="BA10" s="72">
        <v>1589866</v>
      </c>
      <c r="BB10" s="73">
        <f t="shared" si="0"/>
        <v>2160017</v>
      </c>
      <c r="BC10" s="73">
        <f t="shared" si="1"/>
        <v>2034000</v>
      </c>
      <c r="BD10" s="73">
        <f t="shared" si="2"/>
        <v>3110600</v>
      </c>
      <c r="BE10" s="73">
        <f t="shared" si="3"/>
        <v>3524300</v>
      </c>
      <c r="BF10" s="66">
        <f t="shared" si="15"/>
        <v>413700</v>
      </c>
      <c r="BG10" s="67">
        <f t="shared" si="16"/>
        <v>13.299684948241497</v>
      </c>
      <c r="BI10" s="51" t="s">
        <v>61</v>
      </c>
      <c r="BJ10" s="51" t="s">
        <v>61</v>
      </c>
      <c r="BK10" s="51" t="s">
        <v>61</v>
      </c>
      <c r="BL10" s="51" t="s">
        <v>61</v>
      </c>
      <c r="BM10" s="51" t="s">
        <v>61</v>
      </c>
      <c r="BN10" s="51" t="s">
        <v>61</v>
      </c>
      <c r="BO10" s="51" t="s">
        <v>61</v>
      </c>
      <c r="BP10" s="51" t="s">
        <v>61</v>
      </c>
      <c r="BQ10" s="51"/>
      <c r="BR10" s="51"/>
      <c r="BS10" s="51"/>
      <c r="BT10" s="51"/>
      <c r="BU10" s="51"/>
      <c r="BV10" s="51"/>
      <c r="BW10" s="51"/>
      <c r="BX10" s="51"/>
      <c r="BY10" s="51"/>
      <c r="BZ10" s="51"/>
    </row>
    <row r="11" spans="1:78" ht="10.5" customHeight="1">
      <c r="A11" s="423"/>
      <c r="B11" s="62" t="s">
        <v>62</v>
      </c>
      <c r="C11" s="63"/>
      <c r="D11" s="64">
        <v>1807852</v>
      </c>
      <c r="E11" s="65">
        <v>2059693</v>
      </c>
      <c r="F11" s="64">
        <v>2217078</v>
      </c>
      <c r="G11" s="64">
        <v>2417727</v>
      </c>
      <c r="H11" s="64">
        <v>2392784</v>
      </c>
      <c r="I11" s="66">
        <f t="shared" si="4"/>
        <v>-24943</v>
      </c>
      <c r="J11" s="67">
        <f t="shared" si="5"/>
        <v>-1.0316714831740723</v>
      </c>
      <c r="K11" s="64"/>
      <c r="L11" s="65"/>
      <c r="M11" s="64"/>
      <c r="N11" s="64"/>
      <c r="O11" s="64"/>
      <c r="P11" s="66">
        <f t="shared" si="6"/>
        <v>0</v>
      </c>
      <c r="Q11" s="67"/>
      <c r="R11" s="64">
        <v>880632</v>
      </c>
      <c r="S11" s="65">
        <v>755761</v>
      </c>
      <c r="T11" s="64">
        <v>1194425</v>
      </c>
      <c r="U11" s="64">
        <v>546597</v>
      </c>
      <c r="V11" s="64">
        <v>416272</v>
      </c>
      <c r="W11" s="56">
        <f t="shared" si="7"/>
        <v>-130325</v>
      </c>
      <c r="X11" s="57">
        <f t="shared" si="8"/>
        <v>-23.842977550187801</v>
      </c>
      <c r="Y11" s="68">
        <v>0</v>
      </c>
      <c r="Z11" s="69">
        <v>0</v>
      </c>
      <c r="AA11" s="68"/>
      <c r="AB11" s="68"/>
      <c r="AC11" s="68"/>
      <c r="AD11" s="66">
        <f t="shared" si="9"/>
        <v>0</v>
      </c>
      <c r="AE11" s="67"/>
      <c r="AF11" s="70">
        <v>499756</v>
      </c>
      <c r="AG11" s="71">
        <v>873951</v>
      </c>
      <c r="AH11" s="71">
        <v>1115274</v>
      </c>
      <c r="AI11" s="71">
        <v>3598068</v>
      </c>
      <c r="AJ11" s="71">
        <v>3258441</v>
      </c>
      <c r="AK11" s="66">
        <f t="shared" si="10"/>
        <v>-339627</v>
      </c>
      <c r="AL11" s="67">
        <f t="shared" si="11"/>
        <v>-9.4391490099686841</v>
      </c>
      <c r="AM11" s="68">
        <v>0</v>
      </c>
      <c r="AN11" s="69">
        <v>3941</v>
      </c>
      <c r="AO11" s="68"/>
      <c r="AP11" s="68"/>
      <c r="AQ11" s="68"/>
      <c r="AR11" s="66">
        <f t="shared" si="12"/>
        <v>0</v>
      </c>
      <c r="AS11" s="67"/>
      <c r="AT11" s="70">
        <v>0</v>
      </c>
      <c r="AU11" s="68">
        <v>0</v>
      </c>
      <c r="AV11" s="68">
        <v>0</v>
      </c>
      <c r="AW11" s="68"/>
      <c r="AX11" s="68"/>
      <c r="AY11" s="66">
        <f t="shared" si="14"/>
        <v>0</v>
      </c>
      <c r="AZ11" s="67"/>
      <c r="BA11" s="72">
        <v>2548083</v>
      </c>
      <c r="BB11" s="73">
        <f t="shared" si="0"/>
        <v>3693346</v>
      </c>
      <c r="BC11" s="73">
        <f t="shared" si="1"/>
        <v>4526777</v>
      </c>
      <c r="BD11" s="73">
        <f t="shared" si="2"/>
        <v>6562392</v>
      </c>
      <c r="BE11" s="73">
        <f t="shared" si="3"/>
        <v>6067497</v>
      </c>
      <c r="BF11" s="66">
        <f t="shared" si="15"/>
        <v>-494895</v>
      </c>
      <c r="BG11" s="67">
        <f t="shared" si="16"/>
        <v>-7.5413812524457544</v>
      </c>
      <c r="BI11" s="51" t="s">
        <v>63</v>
      </c>
      <c r="BJ11" s="51" t="s">
        <v>63</v>
      </c>
      <c r="BK11" s="51" t="s">
        <v>63</v>
      </c>
      <c r="BL11" s="51" t="s">
        <v>63</v>
      </c>
      <c r="BM11" s="51" t="s">
        <v>63</v>
      </c>
      <c r="BN11" s="51" t="s">
        <v>63</v>
      </c>
      <c r="BO11" s="51" t="s">
        <v>63</v>
      </c>
      <c r="BP11" s="51" t="s">
        <v>63</v>
      </c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10.5" customHeight="1">
      <c r="A12" s="423"/>
      <c r="B12" s="62" t="s">
        <v>64</v>
      </c>
      <c r="C12" s="63"/>
      <c r="D12" s="64">
        <v>190916</v>
      </c>
      <c r="E12" s="65">
        <v>213052</v>
      </c>
      <c r="F12" s="64">
        <v>217826</v>
      </c>
      <c r="G12" s="64">
        <v>113602</v>
      </c>
      <c r="H12" s="64">
        <v>201943</v>
      </c>
      <c r="I12" s="66">
        <f t="shared" si="4"/>
        <v>88341</v>
      </c>
      <c r="J12" s="67">
        <f t="shared" si="5"/>
        <v>77.763595711343115</v>
      </c>
      <c r="K12" s="64"/>
      <c r="L12" s="65"/>
      <c r="M12" s="64"/>
      <c r="N12" s="64"/>
      <c r="O12" s="64"/>
      <c r="P12" s="66">
        <f t="shared" si="6"/>
        <v>0</v>
      </c>
      <c r="Q12" s="67"/>
      <c r="R12" s="64">
        <v>175260</v>
      </c>
      <c r="S12" s="65">
        <v>389646</v>
      </c>
      <c r="T12" s="64">
        <v>461745</v>
      </c>
      <c r="U12" s="64">
        <v>454292</v>
      </c>
      <c r="V12" s="64">
        <v>468483</v>
      </c>
      <c r="W12" s="56">
        <f t="shared" si="7"/>
        <v>14191</v>
      </c>
      <c r="X12" s="57">
        <f t="shared" si="8"/>
        <v>3.1237618095850248</v>
      </c>
      <c r="Y12" s="68">
        <v>0</v>
      </c>
      <c r="Z12" s="69">
        <v>0</v>
      </c>
      <c r="AA12" s="68"/>
      <c r="AB12" s="68"/>
      <c r="AC12" s="68"/>
      <c r="AD12" s="66">
        <f t="shared" si="9"/>
        <v>0</v>
      </c>
      <c r="AE12" s="67"/>
      <c r="AF12" s="70">
        <v>0</v>
      </c>
      <c r="AG12" s="71">
        <v>0</v>
      </c>
      <c r="AH12" s="71">
        <v>0</v>
      </c>
      <c r="AI12" s="71"/>
      <c r="AJ12" s="71"/>
      <c r="AK12" s="66">
        <f t="shared" si="10"/>
        <v>0</v>
      </c>
      <c r="AL12" s="67"/>
      <c r="AM12" s="68">
        <v>0</v>
      </c>
      <c r="AN12" s="69">
        <v>0</v>
      </c>
      <c r="AO12" s="68"/>
      <c r="AP12" s="68"/>
      <c r="AQ12" s="68"/>
      <c r="AR12" s="66">
        <f t="shared" si="12"/>
        <v>0</v>
      </c>
      <c r="AS12" s="67"/>
      <c r="AT12" s="70">
        <v>0</v>
      </c>
      <c r="AU12" s="68">
        <v>0</v>
      </c>
      <c r="AV12" s="68">
        <v>0</v>
      </c>
      <c r="AW12" s="68"/>
      <c r="AX12" s="68"/>
      <c r="AY12" s="66">
        <f t="shared" si="14"/>
        <v>0</v>
      </c>
      <c r="AZ12" s="67"/>
      <c r="BA12" s="72">
        <v>1071548</v>
      </c>
      <c r="BB12" s="73">
        <f t="shared" si="0"/>
        <v>602698</v>
      </c>
      <c r="BC12" s="73">
        <f t="shared" si="1"/>
        <v>679571</v>
      </c>
      <c r="BD12" s="73">
        <f t="shared" si="2"/>
        <v>567894</v>
      </c>
      <c r="BE12" s="73">
        <f t="shared" si="3"/>
        <v>670426</v>
      </c>
      <c r="BF12" s="66">
        <f t="shared" si="15"/>
        <v>102532</v>
      </c>
      <c r="BG12" s="67">
        <f t="shared" si="16"/>
        <v>18.054777828256682</v>
      </c>
      <c r="BI12" s="51" t="s">
        <v>65</v>
      </c>
      <c r="BJ12" s="51" t="s">
        <v>65</v>
      </c>
      <c r="BK12" s="51" t="s">
        <v>65</v>
      </c>
      <c r="BL12" s="51" t="s">
        <v>65</v>
      </c>
      <c r="BM12" s="51" t="s">
        <v>65</v>
      </c>
      <c r="BN12" s="51" t="s">
        <v>65</v>
      </c>
      <c r="BO12" s="51" t="s">
        <v>65</v>
      </c>
      <c r="BP12" s="51" t="s">
        <v>65</v>
      </c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10.5" customHeight="1">
      <c r="A13" s="423"/>
      <c r="B13" s="62" t="s">
        <v>66</v>
      </c>
      <c r="C13" s="63"/>
      <c r="D13" s="64">
        <v>0</v>
      </c>
      <c r="E13" s="65">
        <v>0</v>
      </c>
      <c r="F13" s="64">
        <v>0</v>
      </c>
      <c r="G13" s="64"/>
      <c r="H13" s="64"/>
      <c r="I13" s="66">
        <f t="shared" si="4"/>
        <v>0</v>
      </c>
      <c r="J13" s="67"/>
      <c r="K13" s="64">
        <v>0</v>
      </c>
      <c r="L13" s="65">
        <v>0</v>
      </c>
      <c r="M13" s="64">
        <v>0</v>
      </c>
      <c r="N13" s="64"/>
      <c r="O13" s="64"/>
      <c r="P13" s="66">
        <f t="shared" si="6"/>
        <v>0</v>
      </c>
      <c r="Q13" s="67"/>
      <c r="R13" s="64">
        <v>0</v>
      </c>
      <c r="S13" s="65">
        <v>186530</v>
      </c>
      <c r="T13" s="64">
        <v>0</v>
      </c>
      <c r="U13" s="64">
        <v>0</v>
      </c>
      <c r="V13" s="64">
        <v>0</v>
      </c>
      <c r="W13" s="56">
        <f t="shared" si="7"/>
        <v>0</v>
      </c>
      <c r="X13" s="57"/>
      <c r="Y13" s="68">
        <v>0</v>
      </c>
      <c r="Z13" s="69">
        <v>0</v>
      </c>
      <c r="AA13" s="68"/>
      <c r="AB13" s="68"/>
      <c r="AC13" s="68"/>
      <c r="AD13" s="66">
        <f t="shared" si="9"/>
        <v>0</v>
      </c>
      <c r="AE13" s="67"/>
      <c r="AF13" s="70">
        <v>0</v>
      </c>
      <c r="AG13" s="71">
        <v>0</v>
      </c>
      <c r="AH13" s="71">
        <v>200000</v>
      </c>
      <c r="AI13" s="71">
        <v>0</v>
      </c>
      <c r="AJ13" s="71"/>
      <c r="AK13" s="66">
        <f t="shared" si="10"/>
        <v>0</v>
      </c>
      <c r="AL13" s="67"/>
      <c r="AM13" s="68">
        <v>0</v>
      </c>
      <c r="AN13" s="69">
        <v>0</v>
      </c>
      <c r="AO13" s="68"/>
      <c r="AP13" s="68"/>
      <c r="AQ13" s="68"/>
      <c r="AR13" s="66">
        <f t="shared" si="12"/>
        <v>0</v>
      </c>
      <c r="AS13" s="67"/>
      <c r="AT13" s="70">
        <v>0</v>
      </c>
      <c r="AU13" s="68">
        <v>0</v>
      </c>
      <c r="AV13" s="68">
        <v>0</v>
      </c>
      <c r="AW13" s="68"/>
      <c r="AX13" s="68"/>
      <c r="AY13" s="66">
        <f t="shared" si="14"/>
        <v>0</v>
      </c>
      <c r="AZ13" s="67"/>
      <c r="BA13" s="72">
        <v>175260</v>
      </c>
      <c r="BB13" s="73">
        <f t="shared" si="0"/>
        <v>186530</v>
      </c>
      <c r="BC13" s="73">
        <f t="shared" si="1"/>
        <v>200000</v>
      </c>
      <c r="BD13" s="73">
        <f t="shared" si="2"/>
        <v>0</v>
      </c>
      <c r="BE13" s="73">
        <f t="shared" si="3"/>
        <v>0</v>
      </c>
      <c r="BF13" s="66">
        <f t="shared" si="15"/>
        <v>0</v>
      </c>
      <c r="BG13" s="67"/>
      <c r="BI13" s="51" t="s">
        <v>67</v>
      </c>
      <c r="BJ13" s="51" t="s">
        <v>67</v>
      </c>
      <c r="BK13" s="51" t="s">
        <v>67</v>
      </c>
      <c r="BL13" s="51" t="s">
        <v>67</v>
      </c>
      <c r="BM13" s="51" t="s">
        <v>67</v>
      </c>
      <c r="BN13" s="51" t="s">
        <v>67</v>
      </c>
      <c r="BO13" s="51" t="s">
        <v>67</v>
      </c>
      <c r="BP13" s="51" t="s">
        <v>67</v>
      </c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0.5" customHeight="1">
      <c r="A14" s="423"/>
      <c r="B14" s="62" t="s">
        <v>68</v>
      </c>
      <c r="C14" s="63"/>
      <c r="D14" s="64">
        <v>467755</v>
      </c>
      <c r="E14" s="65">
        <v>560318</v>
      </c>
      <c r="F14" s="64">
        <v>301749</v>
      </c>
      <c r="G14" s="64">
        <v>289237</v>
      </c>
      <c r="H14" s="64">
        <v>189187</v>
      </c>
      <c r="I14" s="66">
        <f t="shared" si="4"/>
        <v>-100050</v>
      </c>
      <c r="J14" s="67">
        <f t="shared" si="5"/>
        <v>-34.591010140473038</v>
      </c>
      <c r="K14" s="64"/>
      <c r="L14" s="65"/>
      <c r="M14" s="64"/>
      <c r="N14" s="64"/>
      <c r="O14" s="64"/>
      <c r="P14" s="66">
        <f t="shared" si="6"/>
        <v>0</v>
      </c>
      <c r="Q14" s="67"/>
      <c r="R14" s="64">
        <v>0</v>
      </c>
      <c r="S14" s="65">
        <v>0</v>
      </c>
      <c r="T14" s="64">
        <v>0</v>
      </c>
      <c r="U14" s="64">
        <v>12342</v>
      </c>
      <c r="V14" s="64">
        <v>0</v>
      </c>
      <c r="W14" s="56">
        <f t="shared" si="7"/>
        <v>-12342</v>
      </c>
      <c r="X14" s="57">
        <f t="shared" si="8"/>
        <v>-100</v>
      </c>
      <c r="Y14" s="68">
        <v>6147</v>
      </c>
      <c r="Z14" s="69">
        <v>21092</v>
      </c>
      <c r="AA14" s="68"/>
      <c r="AB14" s="68"/>
      <c r="AC14" s="68"/>
      <c r="AD14" s="66">
        <f t="shared" si="9"/>
        <v>0</v>
      </c>
      <c r="AE14" s="67"/>
      <c r="AF14" s="70">
        <v>6258997</v>
      </c>
      <c r="AG14" s="71">
        <v>4931861</v>
      </c>
      <c r="AH14" s="71">
        <v>3614383</v>
      </c>
      <c r="AI14" s="71">
        <v>2832643</v>
      </c>
      <c r="AJ14" s="71">
        <v>1477389</v>
      </c>
      <c r="AK14" s="66">
        <f t="shared" si="10"/>
        <v>-1355254</v>
      </c>
      <c r="AL14" s="67">
        <f t="shared" si="11"/>
        <v>-47.844151204369908</v>
      </c>
      <c r="AM14" s="68">
        <v>0</v>
      </c>
      <c r="AN14" s="69">
        <v>0</v>
      </c>
      <c r="AO14" s="68"/>
      <c r="AP14" s="68"/>
      <c r="AQ14" s="68"/>
      <c r="AR14" s="66">
        <f t="shared" si="12"/>
        <v>0</v>
      </c>
      <c r="AS14" s="67"/>
      <c r="AT14" s="70">
        <v>0</v>
      </c>
      <c r="AU14" s="68">
        <v>0</v>
      </c>
      <c r="AV14" s="68">
        <v>0</v>
      </c>
      <c r="AW14" s="68"/>
      <c r="AX14" s="68"/>
      <c r="AY14" s="66">
        <f t="shared" si="14"/>
        <v>0</v>
      </c>
      <c r="AZ14" s="67"/>
      <c r="BA14" s="72">
        <v>6732899</v>
      </c>
      <c r="BB14" s="73">
        <f t="shared" si="0"/>
        <v>5513271</v>
      </c>
      <c r="BC14" s="73">
        <f t="shared" si="1"/>
        <v>3916132</v>
      </c>
      <c r="BD14" s="73">
        <f t="shared" si="2"/>
        <v>3134222</v>
      </c>
      <c r="BE14" s="73">
        <f t="shared" si="3"/>
        <v>1666576</v>
      </c>
      <c r="BF14" s="66">
        <f t="shared" si="15"/>
        <v>-1467646</v>
      </c>
      <c r="BG14" s="67">
        <f t="shared" si="16"/>
        <v>-46.826485169206265</v>
      </c>
      <c r="BI14" s="51" t="s">
        <v>69</v>
      </c>
      <c r="BJ14" s="51" t="s">
        <v>69</v>
      </c>
      <c r="BK14" s="51" t="s">
        <v>69</v>
      </c>
      <c r="BL14" s="51" t="s">
        <v>69</v>
      </c>
      <c r="BM14" s="51" t="s">
        <v>69</v>
      </c>
      <c r="BN14" s="51" t="s">
        <v>69</v>
      </c>
      <c r="BO14" s="51" t="s">
        <v>69</v>
      </c>
      <c r="BP14" s="51" t="s">
        <v>69</v>
      </c>
      <c r="BQ14" s="51"/>
      <c r="BR14" s="51"/>
      <c r="BS14" s="51"/>
      <c r="BT14" s="51"/>
      <c r="BU14" s="51"/>
      <c r="BV14" s="51"/>
      <c r="BW14" s="51"/>
      <c r="BX14" s="51"/>
      <c r="BY14" s="51"/>
      <c r="BZ14" s="51"/>
    </row>
    <row r="15" spans="1:78" ht="10.5" customHeight="1">
      <c r="A15" s="423"/>
      <c r="B15" s="62" t="s">
        <v>70</v>
      </c>
      <c r="C15" s="63"/>
      <c r="D15" s="64">
        <v>113</v>
      </c>
      <c r="E15" s="65">
        <v>1397</v>
      </c>
      <c r="F15" s="64">
        <v>2250</v>
      </c>
      <c r="G15" s="64">
        <v>227743</v>
      </c>
      <c r="H15" s="64">
        <v>329</v>
      </c>
      <c r="I15" s="66">
        <f t="shared" si="4"/>
        <v>-227414</v>
      </c>
      <c r="J15" s="67">
        <f t="shared" si="5"/>
        <v>-99.855538918869087</v>
      </c>
      <c r="K15" s="64"/>
      <c r="L15" s="65"/>
      <c r="M15" s="64"/>
      <c r="N15" s="64"/>
      <c r="O15" s="64"/>
      <c r="P15" s="66">
        <f t="shared" si="6"/>
        <v>0</v>
      </c>
      <c r="Q15" s="67"/>
      <c r="R15" s="64">
        <v>143036</v>
      </c>
      <c r="S15" s="65">
        <v>0</v>
      </c>
      <c r="T15" s="64">
        <v>0</v>
      </c>
      <c r="U15" s="64">
        <v>0</v>
      </c>
      <c r="V15" s="64">
        <v>0</v>
      </c>
      <c r="W15" s="56">
        <f t="shared" si="7"/>
        <v>0</v>
      </c>
      <c r="X15" s="57"/>
      <c r="Y15" s="68">
        <v>0</v>
      </c>
      <c r="Z15" s="69">
        <v>0</v>
      </c>
      <c r="AA15" s="68"/>
      <c r="AB15" s="68"/>
      <c r="AC15" s="68"/>
      <c r="AD15" s="66">
        <f t="shared" si="9"/>
        <v>0</v>
      </c>
      <c r="AE15" s="67"/>
      <c r="AF15" s="70">
        <v>64962</v>
      </c>
      <c r="AG15" s="71">
        <v>1501</v>
      </c>
      <c r="AH15" s="71">
        <v>320</v>
      </c>
      <c r="AI15" s="71">
        <v>0</v>
      </c>
      <c r="AJ15" s="71">
        <v>3</v>
      </c>
      <c r="AK15" s="66">
        <f t="shared" si="10"/>
        <v>3</v>
      </c>
      <c r="AL15" s="67"/>
      <c r="AM15" s="68">
        <v>0</v>
      </c>
      <c r="AN15" s="69">
        <v>0</v>
      </c>
      <c r="AO15" s="68"/>
      <c r="AP15" s="68"/>
      <c r="AQ15" s="68"/>
      <c r="AR15" s="66">
        <f t="shared" si="12"/>
        <v>0</v>
      </c>
      <c r="AS15" s="67"/>
      <c r="AT15" s="70">
        <v>0</v>
      </c>
      <c r="AU15" s="68">
        <v>0</v>
      </c>
      <c r="AV15" s="68">
        <v>0</v>
      </c>
      <c r="AW15" s="68"/>
      <c r="AX15" s="68"/>
      <c r="AY15" s="66">
        <f t="shared" si="14"/>
        <v>0</v>
      </c>
      <c r="AZ15" s="67"/>
      <c r="BA15" s="72">
        <v>65075</v>
      </c>
      <c r="BB15" s="73">
        <f t="shared" si="0"/>
        <v>2898</v>
      </c>
      <c r="BC15" s="73">
        <f t="shared" si="1"/>
        <v>2570</v>
      </c>
      <c r="BD15" s="73">
        <f t="shared" si="2"/>
        <v>227743</v>
      </c>
      <c r="BE15" s="73">
        <f t="shared" si="3"/>
        <v>332</v>
      </c>
      <c r="BF15" s="66">
        <f t="shared" si="15"/>
        <v>-227411</v>
      </c>
      <c r="BG15" s="67">
        <f t="shared" si="16"/>
        <v>-99.854221644573045</v>
      </c>
      <c r="BI15" s="51" t="s">
        <v>71</v>
      </c>
      <c r="BJ15" s="51" t="s">
        <v>71</v>
      </c>
      <c r="BK15" s="51" t="s">
        <v>71</v>
      </c>
      <c r="BL15" s="51" t="s">
        <v>71</v>
      </c>
      <c r="BM15" s="51" t="s">
        <v>71</v>
      </c>
      <c r="BN15" s="51" t="s">
        <v>71</v>
      </c>
      <c r="BO15" s="51" t="s">
        <v>71</v>
      </c>
      <c r="BP15" s="51" t="s">
        <v>71</v>
      </c>
      <c r="BQ15" s="51"/>
      <c r="BR15" s="51"/>
      <c r="BS15" s="51"/>
      <c r="BT15" s="51"/>
      <c r="BU15" s="51"/>
      <c r="BV15" s="51"/>
      <c r="BW15" s="51"/>
      <c r="BX15" s="51"/>
      <c r="BY15" s="51"/>
      <c r="BZ15" s="51"/>
    </row>
    <row r="16" spans="1:78" ht="10.5" customHeight="1">
      <c r="A16" s="423"/>
      <c r="B16" s="62" t="s">
        <v>72</v>
      </c>
      <c r="C16" s="63"/>
      <c r="D16" s="64">
        <v>4281585</v>
      </c>
      <c r="E16" s="65">
        <v>4659881</v>
      </c>
      <c r="F16" s="64">
        <v>3925658</v>
      </c>
      <c r="G16" s="64">
        <v>3119751</v>
      </c>
      <c r="H16" s="64">
        <v>2128030</v>
      </c>
      <c r="I16" s="66">
        <f t="shared" si="4"/>
        <v>-991721</v>
      </c>
      <c r="J16" s="67">
        <f t="shared" si="5"/>
        <v>-31.788466451328969</v>
      </c>
      <c r="K16" s="64"/>
      <c r="L16" s="65"/>
      <c r="M16" s="64"/>
      <c r="N16" s="64"/>
      <c r="O16" s="64"/>
      <c r="P16" s="66">
        <f t="shared" si="6"/>
        <v>0</v>
      </c>
      <c r="Q16" s="67"/>
      <c r="R16" s="64">
        <v>112</v>
      </c>
      <c r="S16" s="65">
        <v>16498</v>
      </c>
      <c r="T16" s="64">
        <v>227493</v>
      </c>
      <c r="U16" s="64">
        <v>85365</v>
      </c>
      <c r="V16" s="64">
        <v>59693</v>
      </c>
      <c r="W16" s="56">
        <f t="shared" si="7"/>
        <v>-25672</v>
      </c>
      <c r="X16" s="57">
        <f t="shared" si="8"/>
        <v>-30.073215017864463</v>
      </c>
      <c r="Y16" s="68">
        <v>0</v>
      </c>
      <c r="Z16" s="69">
        <v>0</v>
      </c>
      <c r="AA16" s="68"/>
      <c r="AB16" s="68"/>
      <c r="AC16" s="68"/>
      <c r="AD16" s="66">
        <f t="shared" si="9"/>
        <v>0</v>
      </c>
      <c r="AE16" s="67"/>
      <c r="AF16" s="70">
        <v>2294202</v>
      </c>
      <c r="AG16" s="71">
        <v>1949636</v>
      </c>
      <c r="AH16" s="71">
        <v>2233722</v>
      </c>
      <c r="AI16" s="71">
        <v>4107287</v>
      </c>
      <c r="AJ16" s="71">
        <v>3997665</v>
      </c>
      <c r="AK16" s="66">
        <f t="shared" si="10"/>
        <v>-109622</v>
      </c>
      <c r="AL16" s="67">
        <f t="shared" si="11"/>
        <v>-2.6689637222818861</v>
      </c>
      <c r="AM16" s="68">
        <v>0</v>
      </c>
      <c r="AN16" s="69">
        <v>0</v>
      </c>
      <c r="AO16" s="68"/>
      <c r="AP16" s="68">
        <v>864</v>
      </c>
      <c r="AQ16" s="68">
        <v>0</v>
      </c>
      <c r="AR16" s="66">
        <f t="shared" si="12"/>
        <v>-864</v>
      </c>
      <c r="AS16" s="67">
        <f t="shared" si="13"/>
        <v>-100</v>
      </c>
      <c r="AT16" s="70">
        <v>0</v>
      </c>
      <c r="AU16" s="68">
        <v>0</v>
      </c>
      <c r="AV16" s="68">
        <v>0</v>
      </c>
      <c r="AW16" s="68"/>
      <c r="AX16" s="68"/>
      <c r="AY16" s="66">
        <f t="shared" si="14"/>
        <v>0</v>
      </c>
      <c r="AZ16" s="67"/>
      <c r="BA16" s="72">
        <v>6718823</v>
      </c>
      <c r="BB16" s="73">
        <f t="shared" si="0"/>
        <v>6626015</v>
      </c>
      <c r="BC16" s="73">
        <f t="shared" si="1"/>
        <v>6386873</v>
      </c>
      <c r="BD16" s="73">
        <f t="shared" si="2"/>
        <v>7313267</v>
      </c>
      <c r="BE16" s="73">
        <f t="shared" si="3"/>
        <v>6185388</v>
      </c>
      <c r="BF16" s="66">
        <f t="shared" si="15"/>
        <v>-1127879</v>
      </c>
      <c r="BG16" s="67">
        <f t="shared" si="16"/>
        <v>-15.42236868967043</v>
      </c>
      <c r="BI16" s="51" t="s">
        <v>73</v>
      </c>
      <c r="BJ16" s="51" t="s">
        <v>73</v>
      </c>
      <c r="BK16" s="51" t="s">
        <v>73</v>
      </c>
      <c r="BL16" s="51" t="s">
        <v>73</v>
      </c>
      <c r="BM16" s="51" t="s">
        <v>73</v>
      </c>
      <c r="BN16" s="51" t="s">
        <v>73</v>
      </c>
      <c r="BO16" s="51" t="s">
        <v>73</v>
      </c>
      <c r="BP16" s="51" t="s">
        <v>73</v>
      </c>
      <c r="BQ16" s="51"/>
      <c r="BR16" s="51"/>
      <c r="BS16" s="51"/>
      <c r="BT16" s="51"/>
      <c r="BU16" s="51"/>
      <c r="BV16" s="51"/>
      <c r="BW16" s="51"/>
      <c r="BX16" s="51"/>
      <c r="BY16" s="51"/>
      <c r="BZ16" s="51"/>
    </row>
    <row r="17" spans="1:78" ht="10.5" customHeight="1">
      <c r="A17" s="423"/>
      <c r="B17" s="62" t="s">
        <v>74</v>
      </c>
      <c r="C17" s="63"/>
      <c r="D17" s="64">
        <v>0</v>
      </c>
      <c r="E17" s="65">
        <v>0</v>
      </c>
      <c r="F17" s="64">
        <v>0</v>
      </c>
      <c r="G17" s="64"/>
      <c r="H17" s="64"/>
      <c r="I17" s="66">
        <f t="shared" si="4"/>
        <v>0</v>
      </c>
      <c r="J17" s="67"/>
      <c r="K17" s="64"/>
      <c r="L17" s="65"/>
      <c r="M17" s="64"/>
      <c r="N17" s="64"/>
      <c r="O17" s="64"/>
      <c r="P17" s="66">
        <f t="shared" si="6"/>
        <v>0</v>
      </c>
      <c r="Q17" s="67"/>
      <c r="R17" s="64">
        <v>0</v>
      </c>
      <c r="S17" s="65">
        <v>7766</v>
      </c>
      <c r="T17" s="64">
        <v>7768</v>
      </c>
      <c r="U17" s="64">
        <v>148240</v>
      </c>
      <c r="V17" s="64">
        <v>37166</v>
      </c>
      <c r="W17" s="56">
        <f t="shared" si="7"/>
        <v>-111074</v>
      </c>
      <c r="X17" s="57">
        <f t="shared" si="8"/>
        <v>-74.928494333513214</v>
      </c>
      <c r="Y17" s="68">
        <v>0</v>
      </c>
      <c r="Z17" s="69">
        <v>0</v>
      </c>
      <c r="AA17" s="68"/>
      <c r="AB17" s="68"/>
      <c r="AC17" s="68"/>
      <c r="AD17" s="66">
        <f t="shared" si="9"/>
        <v>0</v>
      </c>
      <c r="AE17" s="67"/>
      <c r="AF17" s="70">
        <v>25488</v>
      </c>
      <c r="AG17" s="71">
        <v>32678</v>
      </c>
      <c r="AH17" s="71">
        <v>159816</v>
      </c>
      <c r="AI17" s="71">
        <v>202645</v>
      </c>
      <c r="AJ17" s="71">
        <v>158912</v>
      </c>
      <c r="AK17" s="66">
        <f t="shared" si="10"/>
        <v>-43733</v>
      </c>
      <c r="AL17" s="67">
        <f t="shared" si="11"/>
        <v>-21.581090083643812</v>
      </c>
      <c r="AM17" s="68">
        <v>0</v>
      </c>
      <c r="AN17" s="69">
        <v>0</v>
      </c>
      <c r="AO17" s="68">
        <v>1381</v>
      </c>
      <c r="AP17" s="68">
        <v>1934</v>
      </c>
      <c r="AQ17" s="68">
        <v>0</v>
      </c>
      <c r="AR17" s="66">
        <f t="shared" si="12"/>
        <v>-1934</v>
      </c>
      <c r="AS17" s="67">
        <f t="shared" si="13"/>
        <v>-100</v>
      </c>
      <c r="AT17" s="70">
        <v>0</v>
      </c>
      <c r="AU17" s="68">
        <v>0</v>
      </c>
      <c r="AV17" s="68">
        <v>0</v>
      </c>
      <c r="AW17" s="68"/>
      <c r="AX17" s="68"/>
      <c r="AY17" s="66">
        <f t="shared" si="14"/>
        <v>0</v>
      </c>
      <c r="AZ17" s="67"/>
      <c r="BA17" s="72">
        <v>25600</v>
      </c>
      <c r="BB17" s="73">
        <f t="shared" si="0"/>
        <v>40444</v>
      </c>
      <c r="BC17" s="73">
        <f t="shared" si="1"/>
        <v>168965</v>
      </c>
      <c r="BD17" s="73">
        <f t="shared" si="2"/>
        <v>352819</v>
      </c>
      <c r="BE17" s="73">
        <f t="shared" si="3"/>
        <v>196078</v>
      </c>
      <c r="BF17" s="66">
        <f t="shared" si="15"/>
        <v>-156741</v>
      </c>
      <c r="BG17" s="67">
        <f t="shared" si="16"/>
        <v>-44.425328567905922</v>
      </c>
      <c r="BI17" s="51" t="s">
        <v>75</v>
      </c>
      <c r="BJ17" s="51" t="s">
        <v>75</v>
      </c>
      <c r="BK17" s="51" t="s">
        <v>75</v>
      </c>
      <c r="BL17" s="51" t="s">
        <v>75</v>
      </c>
      <c r="BM17" s="51" t="s">
        <v>75</v>
      </c>
      <c r="BN17" s="51" t="s">
        <v>75</v>
      </c>
      <c r="BO17" s="51" t="s">
        <v>75</v>
      </c>
      <c r="BP17" s="51" t="s">
        <v>75</v>
      </c>
      <c r="BQ17" s="51"/>
      <c r="BR17" s="51"/>
      <c r="BS17" s="51"/>
      <c r="BT17" s="51"/>
      <c r="BU17" s="51"/>
      <c r="BV17" s="51"/>
      <c r="BW17" s="51"/>
      <c r="BX17" s="51"/>
      <c r="BY17" s="51"/>
      <c r="BZ17" s="51"/>
    </row>
    <row r="18" spans="1:78" ht="10.5" customHeight="1">
      <c r="A18" s="423"/>
      <c r="B18" s="62" t="s">
        <v>76</v>
      </c>
      <c r="C18" s="63"/>
      <c r="D18" s="64">
        <v>804908</v>
      </c>
      <c r="E18" s="65">
        <v>870916</v>
      </c>
      <c r="F18" s="64">
        <v>885007</v>
      </c>
      <c r="G18" s="64">
        <v>1184207</v>
      </c>
      <c r="H18" s="64">
        <v>1228947</v>
      </c>
      <c r="I18" s="66">
        <f t="shared" si="4"/>
        <v>44740</v>
      </c>
      <c r="J18" s="67">
        <f t="shared" si="5"/>
        <v>3.7780556946547352</v>
      </c>
      <c r="K18" s="64"/>
      <c r="L18" s="65"/>
      <c r="M18" s="64"/>
      <c r="N18" s="64"/>
      <c r="O18" s="64"/>
      <c r="P18" s="66">
        <f t="shared" si="6"/>
        <v>0</v>
      </c>
      <c r="Q18" s="67"/>
      <c r="R18" s="64">
        <v>10138</v>
      </c>
      <c r="S18" s="65">
        <v>0</v>
      </c>
      <c r="T18" s="64">
        <v>0</v>
      </c>
      <c r="U18" s="64"/>
      <c r="V18" s="64">
        <v>0</v>
      </c>
      <c r="W18" s="56">
        <f t="shared" si="7"/>
        <v>0</v>
      </c>
      <c r="X18" s="57"/>
      <c r="Y18" s="68">
        <v>0</v>
      </c>
      <c r="Z18" s="69">
        <v>0</v>
      </c>
      <c r="AA18" s="68">
        <v>0</v>
      </c>
      <c r="AB18" s="68"/>
      <c r="AC18" s="68"/>
      <c r="AD18" s="66">
        <f t="shared" si="9"/>
        <v>0</v>
      </c>
      <c r="AE18" s="67"/>
      <c r="AF18" s="70">
        <v>241320</v>
      </c>
      <c r="AG18" s="71">
        <v>613091</v>
      </c>
      <c r="AH18" s="71">
        <v>314819</v>
      </c>
      <c r="AI18" s="71">
        <v>610143</v>
      </c>
      <c r="AJ18" s="71">
        <v>532152</v>
      </c>
      <c r="AK18" s="66">
        <f t="shared" si="10"/>
        <v>-77991</v>
      </c>
      <c r="AL18" s="67">
        <f t="shared" si="11"/>
        <v>-12.782413303110909</v>
      </c>
      <c r="AM18" s="68">
        <v>0</v>
      </c>
      <c r="AN18" s="69">
        <v>0</v>
      </c>
      <c r="AO18" s="68"/>
      <c r="AP18" s="68"/>
      <c r="AQ18" s="68"/>
      <c r="AR18" s="66">
        <f t="shared" si="12"/>
        <v>0</v>
      </c>
      <c r="AS18" s="67"/>
      <c r="AT18" s="70">
        <v>0</v>
      </c>
      <c r="AU18" s="68">
        <v>0</v>
      </c>
      <c r="AV18" s="68">
        <v>0</v>
      </c>
      <c r="AW18" s="68"/>
      <c r="AX18" s="68"/>
      <c r="AY18" s="66">
        <f t="shared" si="14"/>
        <v>0</v>
      </c>
      <c r="AZ18" s="67"/>
      <c r="BA18" s="72">
        <v>1046228</v>
      </c>
      <c r="BB18" s="73">
        <f t="shared" si="0"/>
        <v>1484007</v>
      </c>
      <c r="BC18" s="73">
        <f t="shared" si="1"/>
        <v>1199826</v>
      </c>
      <c r="BD18" s="73">
        <f t="shared" si="2"/>
        <v>1794350</v>
      </c>
      <c r="BE18" s="73">
        <f t="shared" si="3"/>
        <v>1761099</v>
      </c>
      <c r="BF18" s="66">
        <f t="shared" si="15"/>
        <v>-33251</v>
      </c>
      <c r="BG18" s="67">
        <f t="shared" si="16"/>
        <v>-1.853094435310837</v>
      </c>
      <c r="BI18" s="51" t="s">
        <v>77</v>
      </c>
      <c r="BJ18" s="51" t="s">
        <v>77</v>
      </c>
      <c r="BK18" s="51" t="s">
        <v>77</v>
      </c>
      <c r="BL18" s="51" t="s">
        <v>77</v>
      </c>
      <c r="BM18" s="51" t="s">
        <v>77</v>
      </c>
      <c r="BN18" s="51" t="s">
        <v>77</v>
      </c>
      <c r="BO18" s="51" t="s">
        <v>77</v>
      </c>
      <c r="BP18" s="51" t="s">
        <v>77</v>
      </c>
      <c r="BQ18" s="51"/>
      <c r="BR18" s="51"/>
      <c r="BS18" s="51"/>
      <c r="BT18" s="51"/>
      <c r="BU18" s="51"/>
      <c r="BV18" s="51"/>
      <c r="BW18" s="51"/>
      <c r="BX18" s="51"/>
      <c r="BY18" s="51"/>
      <c r="BZ18" s="51"/>
    </row>
    <row r="19" spans="1:78" ht="10.5" customHeight="1">
      <c r="A19" s="423"/>
      <c r="B19" s="62" t="s">
        <v>78</v>
      </c>
      <c r="C19" s="63"/>
      <c r="D19" s="64">
        <v>163395</v>
      </c>
      <c r="E19" s="65">
        <v>140117</v>
      </c>
      <c r="F19" s="64">
        <v>75492</v>
      </c>
      <c r="G19" s="64">
        <v>263312</v>
      </c>
      <c r="H19" s="64">
        <v>301303</v>
      </c>
      <c r="I19" s="66">
        <f t="shared" si="4"/>
        <v>37991</v>
      </c>
      <c r="J19" s="67">
        <f t="shared" si="5"/>
        <v>14.428130886552834</v>
      </c>
      <c r="K19" s="64"/>
      <c r="L19" s="65"/>
      <c r="M19" s="64"/>
      <c r="N19" s="64"/>
      <c r="O19" s="64"/>
      <c r="P19" s="66">
        <f t="shared" si="6"/>
        <v>0</v>
      </c>
      <c r="Q19" s="67"/>
      <c r="R19" s="64">
        <v>2872153</v>
      </c>
      <c r="S19" s="65">
        <v>197745</v>
      </c>
      <c r="T19" s="64">
        <v>0</v>
      </c>
      <c r="U19" s="64">
        <v>1969</v>
      </c>
      <c r="V19" s="64">
        <v>0</v>
      </c>
      <c r="W19" s="56">
        <f t="shared" si="7"/>
        <v>-1969</v>
      </c>
      <c r="X19" s="57">
        <f t="shared" si="8"/>
        <v>-100</v>
      </c>
      <c r="Y19" s="68">
        <v>0</v>
      </c>
      <c r="Z19" s="69">
        <v>0</v>
      </c>
      <c r="AA19" s="68">
        <v>0</v>
      </c>
      <c r="AB19" s="68"/>
      <c r="AC19" s="68"/>
      <c r="AD19" s="66">
        <f t="shared" si="9"/>
        <v>0</v>
      </c>
      <c r="AE19" s="67"/>
      <c r="AF19" s="70">
        <v>156960</v>
      </c>
      <c r="AG19" s="71">
        <v>181698</v>
      </c>
      <c r="AH19" s="71">
        <v>131036</v>
      </c>
      <c r="AI19" s="71">
        <v>79216</v>
      </c>
      <c r="AJ19" s="71">
        <v>117669</v>
      </c>
      <c r="AK19" s="66">
        <f t="shared" si="10"/>
        <v>38453</v>
      </c>
      <c r="AL19" s="67">
        <f t="shared" si="11"/>
        <v>48.541961219955567</v>
      </c>
      <c r="AM19" s="68">
        <v>0</v>
      </c>
      <c r="AN19" s="69">
        <v>0</v>
      </c>
      <c r="AO19" s="68">
        <v>0</v>
      </c>
      <c r="AP19" s="68"/>
      <c r="AQ19" s="68"/>
      <c r="AR19" s="66">
        <f t="shared" si="12"/>
        <v>0</v>
      </c>
      <c r="AS19" s="67"/>
      <c r="AT19" s="70">
        <v>0</v>
      </c>
      <c r="AU19" s="68">
        <v>0</v>
      </c>
      <c r="AV19" s="68">
        <v>0</v>
      </c>
      <c r="AW19" s="68"/>
      <c r="AX19" s="68"/>
      <c r="AY19" s="66">
        <f t="shared" si="14"/>
        <v>0</v>
      </c>
      <c r="AZ19" s="67"/>
      <c r="BA19" s="72">
        <v>330493</v>
      </c>
      <c r="BB19" s="73">
        <f t="shared" si="0"/>
        <v>519560</v>
      </c>
      <c r="BC19" s="73">
        <f t="shared" si="1"/>
        <v>206528</v>
      </c>
      <c r="BD19" s="73">
        <f t="shared" si="2"/>
        <v>344497</v>
      </c>
      <c r="BE19" s="73">
        <f t="shared" si="3"/>
        <v>418972</v>
      </c>
      <c r="BF19" s="66">
        <f t="shared" si="15"/>
        <v>74475</v>
      </c>
      <c r="BG19" s="67">
        <f t="shared" si="16"/>
        <v>21.618475632588961</v>
      </c>
      <c r="BI19" s="51" t="s">
        <v>79</v>
      </c>
      <c r="BJ19" s="51" t="s">
        <v>79</v>
      </c>
      <c r="BK19" s="51" t="s">
        <v>79</v>
      </c>
      <c r="BL19" s="51" t="s">
        <v>79</v>
      </c>
      <c r="BM19" s="51" t="s">
        <v>79</v>
      </c>
      <c r="BN19" s="51" t="s">
        <v>79</v>
      </c>
      <c r="BO19" s="51" t="s">
        <v>79</v>
      </c>
      <c r="BP19" s="51" t="s">
        <v>79</v>
      </c>
      <c r="BQ19" s="51"/>
      <c r="BR19" s="51"/>
      <c r="BS19" s="51"/>
      <c r="BT19" s="51"/>
      <c r="BU19" s="51"/>
      <c r="BV19" s="51"/>
      <c r="BW19" s="51"/>
      <c r="BX19" s="51"/>
      <c r="BY19" s="51"/>
      <c r="BZ19" s="51"/>
    </row>
    <row r="20" spans="1:78" ht="10.5" customHeight="1">
      <c r="A20" s="423"/>
      <c r="B20" s="62" t="s">
        <v>80</v>
      </c>
      <c r="C20" s="63" t="s">
        <v>81</v>
      </c>
      <c r="D20" s="73">
        <v>13156724</v>
      </c>
      <c r="E20" s="74">
        <v>15686484</v>
      </c>
      <c r="F20" s="73">
        <f>SUM(F9:F19)</f>
        <v>13064160</v>
      </c>
      <c r="G20" s="73">
        <f>SUM(G9:G19)</f>
        <v>13926179</v>
      </c>
      <c r="H20" s="73">
        <f>SUM(H9:H19)</f>
        <v>11919723</v>
      </c>
      <c r="I20" s="66">
        <f t="shared" si="4"/>
        <v>-2006456</v>
      </c>
      <c r="J20" s="67">
        <f t="shared" si="5"/>
        <v>-14.407799871019897</v>
      </c>
      <c r="K20" s="73">
        <v>0</v>
      </c>
      <c r="L20" s="74">
        <v>0</v>
      </c>
      <c r="M20" s="73">
        <f>SUM(M9:M19)</f>
        <v>0</v>
      </c>
      <c r="N20" s="73"/>
      <c r="O20" s="73"/>
      <c r="P20" s="66">
        <f t="shared" si="6"/>
        <v>0</v>
      </c>
      <c r="Q20" s="67"/>
      <c r="R20" s="73">
        <v>0</v>
      </c>
      <c r="S20" s="74">
        <v>1690246</v>
      </c>
      <c r="T20" s="73">
        <f>SUM(T9:T19)</f>
        <v>4608631</v>
      </c>
      <c r="U20" s="73">
        <f>SUM(U9:U19)</f>
        <v>1798805</v>
      </c>
      <c r="V20" s="73">
        <f>SUM(V9:V19)</f>
        <v>1149714</v>
      </c>
      <c r="W20" s="56">
        <f t="shared" si="7"/>
        <v>-649091</v>
      </c>
      <c r="X20" s="57">
        <f t="shared" si="8"/>
        <v>-36.084567254371649</v>
      </c>
      <c r="Y20" s="73">
        <v>6147</v>
      </c>
      <c r="Z20" s="74">
        <v>21092</v>
      </c>
      <c r="AA20" s="73">
        <f>SUM(AA9:AA19)</f>
        <v>0</v>
      </c>
      <c r="AB20" s="73"/>
      <c r="AC20" s="73"/>
      <c r="AD20" s="66">
        <f t="shared" si="9"/>
        <v>0</v>
      </c>
      <c r="AE20" s="67"/>
      <c r="AF20" s="75">
        <v>14211351</v>
      </c>
      <c r="AG20" s="76">
        <v>13628233</v>
      </c>
      <c r="AH20" s="76">
        <f>SUM(AH9:AH19)</f>
        <v>13243370</v>
      </c>
      <c r="AI20" s="76">
        <f>SUM(AI9:AI19)</f>
        <v>21203802</v>
      </c>
      <c r="AJ20" s="76">
        <f>SUM(AJ9:AJ19)</f>
        <v>20128731</v>
      </c>
      <c r="AK20" s="66">
        <f t="shared" si="10"/>
        <v>-1075071</v>
      </c>
      <c r="AL20" s="67">
        <f t="shared" si="11"/>
        <v>-5.0701803384128938</v>
      </c>
      <c r="AM20" s="73">
        <v>0</v>
      </c>
      <c r="AN20" s="74">
        <v>282641</v>
      </c>
      <c r="AO20" s="73">
        <f>SUM(AO9:AO19)</f>
        <v>13081</v>
      </c>
      <c r="AP20" s="73">
        <f>SUM(AP9:AP19)</f>
        <v>8998</v>
      </c>
      <c r="AQ20" s="73">
        <f>SUM(AQ9:AQ19)</f>
        <v>3000</v>
      </c>
      <c r="AR20" s="66">
        <f t="shared" si="12"/>
        <v>-5998</v>
      </c>
      <c r="AS20" s="67">
        <f t="shared" si="13"/>
        <v>-66.659257612802847</v>
      </c>
      <c r="AT20" s="75">
        <v>0</v>
      </c>
      <c r="AU20" s="73">
        <v>0</v>
      </c>
      <c r="AV20" s="73">
        <f>SUM(AV9:AV19)</f>
        <v>0</v>
      </c>
      <c r="AW20" s="73">
        <f>SUM(AW9:AW19)</f>
        <v>0</v>
      </c>
      <c r="AX20" s="73">
        <f>SUM(AX9:AX19)</f>
        <v>0</v>
      </c>
      <c r="AY20" s="66">
        <f t="shared" si="14"/>
        <v>0</v>
      </c>
      <c r="AZ20" s="67"/>
      <c r="BA20" s="75">
        <v>30246375</v>
      </c>
      <c r="BB20" s="73">
        <f t="shared" si="0"/>
        <v>31308696</v>
      </c>
      <c r="BC20" s="73">
        <f t="shared" si="1"/>
        <v>30929242</v>
      </c>
      <c r="BD20" s="73">
        <f t="shared" si="2"/>
        <v>36937784</v>
      </c>
      <c r="BE20" s="73">
        <f t="shared" si="3"/>
        <v>33201168</v>
      </c>
      <c r="BF20" s="66">
        <f t="shared" si="15"/>
        <v>-3736616</v>
      </c>
      <c r="BG20" s="67">
        <f t="shared" si="16"/>
        <v>-10.115972306297531</v>
      </c>
      <c r="BI20" s="51" t="s">
        <v>82</v>
      </c>
      <c r="BJ20" s="51" t="s">
        <v>82</v>
      </c>
      <c r="BK20" s="51" t="s">
        <v>82</v>
      </c>
      <c r="BL20" s="51" t="s">
        <v>82</v>
      </c>
      <c r="BM20" s="51" t="s">
        <v>82</v>
      </c>
      <c r="BN20" s="51" t="s">
        <v>82</v>
      </c>
      <c r="BO20" s="51" t="s">
        <v>82</v>
      </c>
      <c r="BP20" s="51" t="s">
        <v>82</v>
      </c>
      <c r="BQ20" s="51"/>
      <c r="BR20" s="51"/>
      <c r="BS20" s="51"/>
      <c r="BT20" s="51"/>
      <c r="BU20" s="51"/>
      <c r="BV20" s="51"/>
      <c r="BW20" s="51"/>
      <c r="BX20" s="51"/>
      <c r="BY20" s="51"/>
      <c r="BZ20" s="51"/>
    </row>
    <row r="21" spans="1:78" ht="10.5" customHeight="1">
      <c r="A21" s="423"/>
      <c r="B21" s="62" t="s">
        <v>83</v>
      </c>
      <c r="C21" s="63" t="s">
        <v>84</v>
      </c>
      <c r="D21" s="64"/>
      <c r="E21" s="65">
        <v>155520</v>
      </c>
      <c r="F21" s="64">
        <v>789</v>
      </c>
      <c r="G21" s="64">
        <v>21757</v>
      </c>
      <c r="H21" s="64">
        <v>98200</v>
      </c>
      <c r="I21" s="66">
        <f t="shared" si="4"/>
        <v>76443</v>
      </c>
      <c r="J21" s="67">
        <f t="shared" si="5"/>
        <v>351.34899112929173</v>
      </c>
      <c r="K21" s="64"/>
      <c r="L21" s="65"/>
      <c r="M21" s="64"/>
      <c r="N21" s="64"/>
      <c r="O21" s="64"/>
      <c r="P21" s="66">
        <f t="shared" si="6"/>
        <v>0</v>
      </c>
      <c r="Q21" s="67"/>
      <c r="R21" s="64">
        <v>0</v>
      </c>
      <c r="S21" s="65">
        <v>0</v>
      </c>
      <c r="T21" s="64">
        <v>0</v>
      </c>
      <c r="U21" s="64"/>
      <c r="V21" s="64"/>
      <c r="W21" s="56">
        <f t="shared" si="7"/>
        <v>0</v>
      </c>
      <c r="X21" s="57"/>
      <c r="Y21" s="68"/>
      <c r="Z21" s="69"/>
      <c r="AA21" s="68"/>
      <c r="AB21" s="68"/>
      <c r="AC21" s="68"/>
      <c r="AD21" s="66">
        <f t="shared" si="9"/>
        <v>0</v>
      </c>
      <c r="AE21" s="67"/>
      <c r="AF21" s="70"/>
      <c r="AG21" s="71">
        <v>35011</v>
      </c>
      <c r="AH21" s="71"/>
      <c r="AI21" s="71">
        <v>11630</v>
      </c>
      <c r="AJ21" s="71">
        <v>14649</v>
      </c>
      <c r="AK21" s="66">
        <f t="shared" si="10"/>
        <v>3019</v>
      </c>
      <c r="AL21" s="67">
        <f t="shared" si="11"/>
        <v>25.958727429062765</v>
      </c>
      <c r="AM21" s="68"/>
      <c r="AN21" s="69"/>
      <c r="AO21" s="68"/>
      <c r="AP21" s="68"/>
      <c r="AQ21" s="68"/>
      <c r="AR21" s="66">
        <f t="shared" si="12"/>
        <v>0</v>
      </c>
      <c r="AS21" s="67"/>
      <c r="AT21" s="70"/>
      <c r="AU21" s="68"/>
      <c r="AV21" s="68"/>
      <c r="AW21" s="68"/>
      <c r="AX21" s="68"/>
      <c r="AY21" s="66">
        <f t="shared" si="14"/>
        <v>0</v>
      </c>
      <c r="AZ21" s="67"/>
      <c r="BA21" s="72">
        <v>0</v>
      </c>
      <c r="BB21" s="73">
        <f t="shared" si="0"/>
        <v>190531</v>
      </c>
      <c r="BC21" s="73">
        <f t="shared" si="1"/>
        <v>789</v>
      </c>
      <c r="BD21" s="73">
        <f t="shared" si="2"/>
        <v>33387</v>
      </c>
      <c r="BE21" s="73">
        <f t="shared" si="3"/>
        <v>112849</v>
      </c>
      <c r="BF21" s="66">
        <f t="shared" si="15"/>
        <v>79462</v>
      </c>
      <c r="BG21" s="67">
        <f t="shared" si="16"/>
        <v>238.00281546709797</v>
      </c>
      <c r="BI21" s="51" t="s">
        <v>85</v>
      </c>
      <c r="BJ21" s="51" t="s">
        <v>85</v>
      </c>
      <c r="BK21" s="51" t="s">
        <v>85</v>
      </c>
      <c r="BL21" s="51" t="s">
        <v>85</v>
      </c>
      <c r="BM21" s="51" t="s">
        <v>85</v>
      </c>
      <c r="BN21" s="51" t="s">
        <v>85</v>
      </c>
      <c r="BO21" s="51" t="s">
        <v>85</v>
      </c>
      <c r="BP21" s="51" t="s">
        <v>85</v>
      </c>
      <c r="BQ21" s="51"/>
      <c r="BR21" s="51"/>
      <c r="BS21" s="51"/>
      <c r="BT21" s="51"/>
      <c r="BU21" s="51"/>
      <c r="BV21" s="51"/>
      <c r="BW21" s="51"/>
      <c r="BX21" s="51"/>
      <c r="BY21" s="51"/>
      <c r="BZ21" s="51"/>
    </row>
    <row r="22" spans="1:78" ht="10.5" customHeight="1">
      <c r="A22" s="423"/>
      <c r="B22" s="62" t="s">
        <v>86</v>
      </c>
      <c r="C22" s="63" t="s">
        <v>87</v>
      </c>
      <c r="D22" s="64">
        <v>0</v>
      </c>
      <c r="E22" s="65">
        <v>0</v>
      </c>
      <c r="F22" s="64">
        <v>30000</v>
      </c>
      <c r="G22" s="64"/>
      <c r="H22" s="64"/>
      <c r="I22" s="66">
        <f t="shared" si="4"/>
        <v>0</v>
      </c>
      <c r="J22" s="67"/>
      <c r="K22" s="64">
        <v>0</v>
      </c>
      <c r="L22" s="65">
        <v>0</v>
      </c>
      <c r="M22" s="64">
        <v>0</v>
      </c>
      <c r="N22" s="64"/>
      <c r="O22" s="64"/>
      <c r="P22" s="66">
        <f t="shared" si="6"/>
        <v>0</v>
      </c>
      <c r="Q22" s="67"/>
      <c r="R22" s="64">
        <v>2872153</v>
      </c>
      <c r="S22" s="65">
        <v>0</v>
      </c>
      <c r="T22" s="64">
        <v>0</v>
      </c>
      <c r="U22" s="64"/>
      <c r="V22" s="64"/>
      <c r="W22" s="56">
        <f t="shared" si="7"/>
        <v>0</v>
      </c>
      <c r="X22" s="57"/>
      <c r="Y22" s="68"/>
      <c r="Z22" s="69"/>
      <c r="AA22" s="68"/>
      <c r="AB22" s="68"/>
      <c r="AC22" s="68"/>
      <c r="AD22" s="66">
        <f t="shared" si="9"/>
        <v>0</v>
      </c>
      <c r="AE22" s="67"/>
      <c r="AF22" s="70">
        <v>0</v>
      </c>
      <c r="AG22" s="71">
        <v>0</v>
      </c>
      <c r="AH22" s="71"/>
      <c r="AI22" s="71">
        <v>34500</v>
      </c>
      <c r="AJ22" s="71">
        <v>106900</v>
      </c>
      <c r="AK22" s="66">
        <f t="shared" si="10"/>
        <v>72400</v>
      </c>
      <c r="AL22" s="67">
        <f t="shared" si="11"/>
        <v>209.85507246376812</v>
      </c>
      <c r="AM22" s="68"/>
      <c r="AN22" s="69"/>
      <c r="AO22" s="68"/>
      <c r="AP22" s="68"/>
      <c r="AQ22" s="68"/>
      <c r="AR22" s="66">
        <f t="shared" si="12"/>
        <v>0</v>
      </c>
      <c r="AS22" s="67"/>
      <c r="AT22" s="70"/>
      <c r="AU22" s="68"/>
      <c r="AV22" s="68"/>
      <c r="AW22" s="68"/>
      <c r="AX22" s="68"/>
      <c r="AY22" s="66">
        <f t="shared" si="14"/>
        <v>0</v>
      </c>
      <c r="AZ22" s="67"/>
      <c r="BA22" s="72">
        <v>0</v>
      </c>
      <c r="BB22" s="73">
        <f t="shared" si="0"/>
        <v>0</v>
      </c>
      <c r="BC22" s="73">
        <f t="shared" si="1"/>
        <v>30000</v>
      </c>
      <c r="BD22" s="73">
        <f t="shared" si="2"/>
        <v>34500</v>
      </c>
      <c r="BE22" s="73">
        <f t="shared" si="3"/>
        <v>106900</v>
      </c>
      <c r="BF22" s="66">
        <f t="shared" si="15"/>
        <v>72400</v>
      </c>
      <c r="BG22" s="67">
        <f t="shared" si="16"/>
        <v>209.85507246376812</v>
      </c>
      <c r="BI22" s="51" t="s">
        <v>88</v>
      </c>
      <c r="BJ22" s="51" t="s">
        <v>88</v>
      </c>
      <c r="BK22" s="51" t="s">
        <v>88</v>
      </c>
      <c r="BL22" s="51" t="s">
        <v>88</v>
      </c>
      <c r="BM22" s="51" t="s">
        <v>88</v>
      </c>
      <c r="BN22" s="51" t="s">
        <v>88</v>
      </c>
      <c r="BO22" s="51" t="s">
        <v>88</v>
      </c>
      <c r="BP22" s="51" t="s">
        <v>88</v>
      </c>
      <c r="BQ22" s="51"/>
      <c r="BR22" s="51"/>
      <c r="BS22" s="51"/>
      <c r="BT22" s="51"/>
      <c r="BU22" s="51"/>
      <c r="BV22" s="51"/>
      <c r="BW22" s="51"/>
      <c r="BX22" s="51"/>
      <c r="BY22" s="51"/>
      <c r="BZ22" s="51"/>
    </row>
    <row r="23" spans="1:78" ht="10.5" customHeight="1">
      <c r="A23" s="424"/>
      <c r="B23" s="77" t="s">
        <v>89</v>
      </c>
      <c r="C23" s="78" t="s">
        <v>90</v>
      </c>
      <c r="D23" s="79">
        <v>13156724</v>
      </c>
      <c r="E23" s="80">
        <v>15530964</v>
      </c>
      <c r="F23" s="79">
        <f>F20-(F21+F22)</f>
        <v>13033371</v>
      </c>
      <c r="G23" s="79">
        <f>G20-(G21+G22)</f>
        <v>13904422</v>
      </c>
      <c r="H23" s="79">
        <f>H20-(H21+H22)</f>
        <v>11821523</v>
      </c>
      <c r="I23" s="81">
        <f t="shared" si="4"/>
        <v>-2082899</v>
      </c>
      <c r="J23" s="82">
        <f t="shared" si="5"/>
        <v>-14.980119274285547</v>
      </c>
      <c r="K23" s="79">
        <v>0</v>
      </c>
      <c r="L23" s="80">
        <v>0</v>
      </c>
      <c r="M23" s="79">
        <f>M20-(M21+M22)</f>
        <v>0</v>
      </c>
      <c r="N23" s="79"/>
      <c r="O23" s="79"/>
      <c r="P23" s="81">
        <f t="shared" si="6"/>
        <v>0</v>
      </c>
      <c r="Q23" s="82"/>
      <c r="R23" s="79">
        <v>2288045</v>
      </c>
      <c r="S23" s="80">
        <v>1690246</v>
      </c>
      <c r="T23" s="79">
        <f>T20-(T21+T22)</f>
        <v>4608631</v>
      </c>
      <c r="U23" s="79">
        <f>U20-(U21+U22)</f>
        <v>1798805</v>
      </c>
      <c r="V23" s="79">
        <f>V20-(V21+V22)</f>
        <v>1149714</v>
      </c>
      <c r="W23" s="56">
        <f t="shared" si="7"/>
        <v>-649091</v>
      </c>
      <c r="X23" s="57">
        <f t="shared" si="8"/>
        <v>-36.084567254371649</v>
      </c>
      <c r="Y23" s="79">
        <v>6147</v>
      </c>
      <c r="Z23" s="80">
        <v>21092</v>
      </c>
      <c r="AA23" s="79">
        <f>AA20-(AA21+AA22)</f>
        <v>0</v>
      </c>
      <c r="AB23" s="79"/>
      <c r="AC23" s="79"/>
      <c r="AD23" s="81">
        <f t="shared" si="9"/>
        <v>0</v>
      </c>
      <c r="AE23" s="82"/>
      <c r="AF23" s="83">
        <v>14211351</v>
      </c>
      <c r="AG23" s="84">
        <v>13593222</v>
      </c>
      <c r="AH23" s="84">
        <f>AH20-(AH21+AH22)</f>
        <v>13243370</v>
      </c>
      <c r="AI23" s="84">
        <f>AI20-(AI21+AI22)</f>
        <v>21157672</v>
      </c>
      <c r="AJ23" s="84">
        <f>AJ20-(AJ21+AJ22)</f>
        <v>20007182</v>
      </c>
      <c r="AK23" s="81">
        <f t="shared" si="10"/>
        <v>-1150490</v>
      </c>
      <c r="AL23" s="82">
        <f t="shared" si="11"/>
        <v>-5.4376965480890336</v>
      </c>
      <c r="AM23" s="79">
        <v>0</v>
      </c>
      <c r="AN23" s="80">
        <v>282641</v>
      </c>
      <c r="AO23" s="79">
        <f>AO20-(AO21+AO22)</f>
        <v>13081</v>
      </c>
      <c r="AP23" s="79">
        <f>AP20-(AP21+AP22)</f>
        <v>8998</v>
      </c>
      <c r="AQ23" s="79">
        <f>AQ20-(AQ21+AQ22)</f>
        <v>3000</v>
      </c>
      <c r="AR23" s="81">
        <f t="shared" si="12"/>
        <v>-5998</v>
      </c>
      <c r="AS23" s="82">
        <f t="shared" si="13"/>
        <v>-66.659257612802847</v>
      </c>
      <c r="AT23" s="83">
        <v>0</v>
      </c>
      <c r="AU23" s="79">
        <v>0</v>
      </c>
      <c r="AV23" s="79">
        <f>AV20-(AV21+AV22)</f>
        <v>0</v>
      </c>
      <c r="AW23" s="79">
        <f>AW20-(AW21+AW22)</f>
        <v>0</v>
      </c>
      <c r="AX23" s="79">
        <f>AX20-(AX21+AX22)</f>
        <v>0</v>
      </c>
      <c r="AY23" s="81">
        <f t="shared" si="14"/>
        <v>0</v>
      </c>
      <c r="AZ23" s="82"/>
      <c r="BA23" s="83">
        <v>30246375</v>
      </c>
      <c r="BB23" s="79">
        <f t="shared" si="0"/>
        <v>31118165</v>
      </c>
      <c r="BC23" s="79">
        <f t="shared" si="1"/>
        <v>30898453</v>
      </c>
      <c r="BD23" s="79">
        <f t="shared" si="2"/>
        <v>36869897</v>
      </c>
      <c r="BE23" s="79">
        <f t="shared" si="3"/>
        <v>32981419</v>
      </c>
      <c r="BF23" s="81">
        <f t="shared" si="15"/>
        <v>-3888478</v>
      </c>
      <c r="BG23" s="82">
        <f t="shared" si="16"/>
        <v>-10.54648457520779</v>
      </c>
      <c r="BI23" s="51" t="s">
        <v>91</v>
      </c>
      <c r="BJ23" s="51" t="s">
        <v>91</v>
      </c>
      <c r="BK23" s="51" t="s">
        <v>91</v>
      </c>
      <c r="BL23" s="51" t="s">
        <v>91</v>
      </c>
      <c r="BM23" s="51" t="s">
        <v>91</v>
      </c>
      <c r="BN23" s="51" t="s">
        <v>91</v>
      </c>
      <c r="BO23" s="51" t="s">
        <v>91</v>
      </c>
      <c r="BP23" s="51" t="s">
        <v>91</v>
      </c>
      <c r="BQ23" s="51"/>
      <c r="BR23" s="51"/>
      <c r="BS23" s="51"/>
      <c r="BT23" s="51"/>
      <c r="BU23" s="51"/>
      <c r="BV23" s="51"/>
      <c r="BW23" s="51"/>
      <c r="BX23" s="51"/>
      <c r="BY23" s="51"/>
      <c r="BZ23" s="51"/>
    </row>
    <row r="24" spans="1:78" ht="10.5" customHeight="1">
      <c r="A24" s="422" t="s">
        <v>92</v>
      </c>
      <c r="B24" s="52" t="s">
        <v>93</v>
      </c>
      <c r="C24" s="53"/>
      <c r="D24" s="85">
        <v>16846419</v>
      </c>
      <c r="E24" s="86">
        <v>21038539</v>
      </c>
      <c r="F24" s="85">
        <v>18782397</v>
      </c>
      <c r="G24" s="85">
        <v>18481929</v>
      </c>
      <c r="H24" s="85">
        <v>17417897</v>
      </c>
      <c r="I24" s="56">
        <f t="shared" si="4"/>
        <v>-1064032</v>
      </c>
      <c r="J24" s="57">
        <f t="shared" si="5"/>
        <v>-5.7571479686995879</v>
      </c>
      <c r="K24" s="85">
        <v>5669</v>
      </c>
      <c r="L24" s="86">
        <v>14904</v>
      </c>
      <c r="M24" s="85"/>
      <c r="N24" s="85"/>
      <c r="O24" s="85"/>
      <c r="P24" s="56">
        <f t="shared" si="6"/>
        <v>0</v>
      </c>
      <c r="Q24" s="57"/>
      <c r="R24" s="85">
        <v>0</v>
      </c>
      <c r="S24" s="86">
        <v>1136783</v>
      </c>
      <c r="T24" s="85">
        <v>3890995</v>
      </c>
      <c r="U24" s="85">
        <v>1178855</v>
      </c>
      <c r="V24" s="85">
        <v>376961</v>
      </c>
      <c r="W24" s="56">
        <f t="shared" si="7"/>
        <v>-801894</v>
      </c>
      <c r="X24" s="57">
        <f t="shared" si="8"/>
        <v>-68.023124133163122</v>
      </c>
      <c r="Y24" s="87">
        <v>12296</v>
      </c>
      <c r="Z24" s="88">
        <v>24187</v>
      </c>
      <c r="AA24" s="89">
        <v>1083</v>
      </c>
      <c r="AB24" s="90"/>
      <c r="AC24" s="90"/>
      <c r="AD24" s="56">
        <f t="shared" si="9"/>
        <v>0</v>
      </c>
      <c r="AE24" s="57"/>
      <c r="AF24" s="91">
        <v>11161106</v>
      </c>
      <c r="AG24" s="92">
        <v>10969395</v>
      </c>
      <c r="AH24" s="92">
        <v>9417592</v>
      </c>
      <c r="AI24" s="92">
        <v>13693622</v>
      </c>
      <c r="AJ24" s="92">
        <v>12086958</v>
      </c>
      <c r="AK24" s="56">
        <f t="shared" si="10"/>
        <v>-1606664</v>
      </c>
      <c r="AL24" s="57">
        <f t="shared" si="11"/>
        <v>-11.732936691256702</v>
      </c>
      <c r="AM24" s="87">
        <v>17541</v>
      </c>
      <c r="AN24" s="93">
        <v>292568</v>
      </c>
      <c r="AO24" s="87">
        <v>29207</v>
      </c>
      <c r="AP24" s="87">
        <v>16247</v>
      </c>
      <c r="AQ24" s="87">
        <v>9390</v>
      </c>
      <c r="AR24" s="56">
        <f t="shared" si="12"/>
        <v>-6857</v>
      </c>
      <c r="AS24" s="57">
        <f t="shared" si="13"/>
        <v>-42.204714716563061</v>
      </c>
      <c r="AT24" s="91">
        <v>2743</v>
      </c>
      <c r="AU24" s="87">
        <v>1827</v>
      </c>
      <c r="AV24" s="87">
        <v>3512</v>
      </c>
      <c r="AW24" s="87">
        <v>2056</v>
      </c>
      <c r="AX24" s="87">
        <v>1282</v>
      </c>
      <c r="AY24" s="56">
        <f t="shared" si="14"/>
        <v>-774</v>
      </c>
      <c r="AZ24" s="57">
        <f t="shared" ref="AZ24:AZ43" si="17">AY24/AW24*100</f>
        <v>-37.645914396887157</v>
      </c>
      <c r="BA24" s="94">
        <v>30333819</v>
      </c>
      <c r="BB24" s="95">
        <f t="shared" si="0"/>
        <v>33478203</v>
      </c>
      <c r="BC24" s="95">
        <f t="shared" si="1"/>
        <v>32124786</v>
      </c>
      <c r="BD24" s="95">
        <f t="shared" si="2"/>
        <v>33372709</v>
      </c>
      <c r="BE24" s="95">
        <f t="shared" si="3"/>
        <v>29892488</v>
      </c>
      <c r="BF24" s="56">
        <f t="shared" si="15"/>
        <v>-3480221</v>
      </c>
      <c r="BG24" s="57">
        <f t="shared" si="16"/>
        <v>-10.428344309717261</v>
      </c>
      <c r="BI24" s="51" t="s">
        <v>94</v>
      </c>
      <c r="BJ24" s="51" t="s">
        <v>94</v>
      </c>
      <c r="BK24" s="51" t="s">
        <v>94</v>
      </c>
      <c r="BL24" s="51" t="s">
        <v>94</v>
      </c>
      <c r="BM24" s="51" t="s">
        <v>94</v>
      </c>
      <c r="BN24" s="51" t="s">
        <v>94</v>
      </c>
      <c r="BO24" s="51" t="s">
        <v>94</v>
      </c>
      <c r="BP24" s="51" t="s">
        <v>94</v>
      </c>
      <c r="BQ24" s="51"/>
      <c r="BR24" s="51"/>
      <c r="BS24" s="51"/>
      <c r="BT24" s="51"/>
      <c r="BU24" s="51"/>
      <c r="BV24" s="51"/>
      <c r="BW24" s="51"/>
      <c r="BX24" s="51"/>
      <c r="BY24" s="51"/>
      <c r="BZ24" s="51"/>
    </row>
    <row r="25" spans="1:78" ht="10.5" customHeight="1">
      <c r="A25" s="423"/>
      <c r="B25" s="62" t="s">
        <v>95</v>
      </c>
      <c r="C25" s="63"/>
      <c r="D25" s="64">
        <v>456577</v>
      </c>
      <c r="E25" s="65">
        <v>469698</v>
      </c>
      <c r="F25" s="64">
        <v>475874</v>
      </c>
      <c r="G25" s="64">
        <v>472612</v>
      </c>
      <c r="H25" s="64">
        <v>487625</v>
      </c>
      <c r="I25" s="66">
        <f t="shared" si="4"/>
        <v>15013</v>
      </c>
      <c r="J25" s="67">
        <f t="shared" si="5"/>
        <v>3.1766015251411304</v>
      </c>
      <c r="K25" s="64">
        <v>0</v>
      </c>
      <c r="L25" s="65">
        <v>0</v>
      </c>
      <c r="M25" s="64"/>
      <c r="N25" s="64"/>
      <c r="O25" s="64"/>
      <c r="P25" s="66">
        <f t="shared" si="6"/>
        <v>0</v>
      </c>
      <c r="Q25" s="67"/>
      <c r="R25" s="64">
        <v>0</v>
      </c>
      <c r="S25" s="65">
        <v>0</v>
      </c>
      <c r="T25" s="64">
        <v>0</v>
      </c>
      <c r="U25" s="64"/>
      <c r="V25" s="64"/>
      <c r="W25" s="56">
        <f t="shared" si="7"/>
        <v>0</v>
      </c>
      <c r="X25" s="57"/>
      <c r="Y25" s="68"/>
      <c r="Z25" s="69"/>
      <c r="AA25" s="68"/>
      <c r="AB25" s="68"/>
      <c r="AC25" s="68"/>
      <c r="AD25" s="66">
        <f t="shared" si="9"/>
        <v>0</v>
      </c>
      <c r="AE25" s="67"/>
      <c r="AF25" s="70">
        <v>343817</v>
      </c>
      <c r="AG25" s="71">
        <v>344489</v>
      </c>
      <c r="AH25" s="71">
        <v>364275</v>
      </c>
      <c r="AI25" s="71">
        <v>486501</v>
      </c>
      <c r="AJ25" s="71">
        <v>466781</v>
      </c>
      <c r="AK25" s="66">
        <f t="shared" si="10"/>
        <v>-19720</v>
      </c>
      <c r="AL25" s="67">
        <f t="shared" si="11"/>
        <v>-4.0534346280891507</v>
      </c>
      <c r="AM25" s="68">
        <v>0</v>
      </c>
      <c r="AN25" s="69">
        <v>0</v>
      </c>
      <c r="AO25" s="68"/>
      <c r="AP25" s="68"/>
      <c r="AQ25" s="68"/>
      <c r="AR25" s="66">
        <f t="shared" si="12"/>
        <v>0</v>
      </c>
      <c r="AS25" s="67"/>
      <c r="AT25" s="70">
        <v>0</v>
      </c>
      <c r="AU25" s="68">
        <v>0</v>
      </c>
      <c r="AV25" s="68">
        <v>0</v>
      </c>
      <c r="AW25" s="68"/>
      <c r="AX25" s="68"/>
      <c r="AY25" s="66">
        <f t="shared" si="14"/>
        <v>0</v>
      </c>
      <c r="AZ25" s="67"/>
      <c r="BA25" s="72">
        <v>800394</v>
      </c>
      <c r="BB25" s="73">
        <f t="shared" si="0"/>
        <v>814187</v>
      </c>
      <c r="BC25" s="73">
        <f t="shared" si="1"/>
        <v>840149</v>
      </c>
      <c r="BD25" s="73">
        <f t="shared" si="2"/>
        <v>959113</v>
      </c>
      <c r="BE25" s="73">
        <f t="shared" si="3"/>
        <v>954406</v>
      </c>
      <c r="BF25" s="56">
        <f t="shared" si="15"/>
        <v>-4707</v>
      </c>
      <c r="BG25" s="57">
        <f t="shared" si="16"/>
        <v>-0.4907659472867118</v>
      </c>
      <c r="BI25" s="51" t="s">
        <v>96</v>
      </c>
      <c r="BJ25" s="51" t="s">
        <v>96</v>
      </c>
      <c r="BK25" s="51" t="s">
        <v>96</v>
      </c>
      <c r="BL25" s="51" t="s">
        <v>96</v>
      </c>
      <c r="BM25" s="51" t="s">
        <v>96</v>
      </c>
      <c r="BN25" s="51" t="s">
        <v>96</v>
      </c>
      <c r="BO25" s="51" t="s">
        <v>96</v>
      </c>
      <c r="BP25" s="51" t="s">
        <v>96</v>
      </c>
      <c r="BQ25" s="51"/>
      <c r="BR25" s="51"/>
      <c r="BS25" s="51"/>
      <c r="BT25" s="51"/>
      <c r="BU25" s="51"/>
      <c r="BV25" s="51"/>
      <c r="BW25" s="51"/>
      <c r="BX25" s="51"/>
      <c r="BY25" s="51"/>
      <c r="BZ25" s="51"/>
    </row>
    <row r="26" spans="1:78" ht="10.5" customHeight="1">
      <c r="A26" s="423"/>
      <c r="B26" s="62" t="s">
        <v>97</v>
      </c>
      <c r="C26" s="63"/>
      <c r="D26" s="64">
        <v>32883</v>
      </c>
      <c r="E26" s="65"/>
      <c r="F26" s="64">
        <v>0</v>
      </c>
      <c r="G26" s="64"/>
      <c r="H26" s="64"/>
      <c r="I26" s="66">
        <f t="shared" si="4"/>
        <v>0</v>
      </c>
      <c r="J26" s="67"/>
      <c r="K26" s="64">
        <v>0</v>
      </c>
      <c r="L26" s="65">
        <v>0</v>
      </c>
      <c r="M26" s="64"/>
      <c r="N26" s="64"/>
      <c r="O26" s="64"/>
      <c r="P26" s="66">
        <f t="shared" si="6"/>
        <v>0</v>
      </c>
      <c r="Q26" s="67"/>
      <c r="R26" s="64">
        <v>821606</v>
      </c>
      <c r="S26" s="65">
        <v>0</v>
      </c>
      <c r="T26" s="64">
        <v>0</v>
      </c>
      <c r="U26" s="64"/>
      <c r="V26" s="64"/>
      <c r="W26" s="56">
        <f t="shared" si="7"/>
        <v>0</v>
      </c>
      <c r="X26" s="57"/>
      <c r="Y26" s="68"/>
      <c r="Z26" s="69"/>
      <c r="AA26" s="68"/>
      <c r="AB26" s="68"/>
      <c r="AC26" s="68"/>
      <c r="AD26" s="66">
        <f t="shared" si="9"/>
        <v>0</v>
      </c>
      <c r="AE26" s="67"/>
      <c r="AF26" s="70">
        <v>0</v>
      </c>
      <c r="AG26" s="71">
        <v>0</v>
      </c>
      <c r="AH26" s="71"/>
      <c r="AI26" s="71"/>
      <c r="AJ26" s="71"/>
      <c r="AK26" s="66">
        <f t="shared" si="10"/>
        <v>0</v>
      </c>
      <c r="AL26" s="67"/>
      <c r="AM26" s="68">
        <v>0</v>
      </c>
      <c r="AN26" s="69">
        <v>0</v>
      </c>
      <c r="AO26" s="68">
        <v>0</v>
      </c>
      <c r="AP26" s="68"/>
      <c r="AQ26" s="68"/>
      <c r="AR26" s="66">
        <f t="shared" si="12"/>
        <v>0</v>
      </c>
      <c r="AS26" s="67"/>
      <c r="AT26" s="70">
        <v>0</v>
      </c>
      <c r="AU26" s="68">
        <v>0</v>
      </c>
      <c r="AV26" s="68">
        <v>0</v>
      </c>
      <c r="AW26" s="68"/>
      <c r="AX26" s="68"/>
      <c r="AY26" s="66">
        <f t="shared" si="14"/>
        <v>0</v>
      </c>
      <c r="AZ26" s="67"/>
      <c r="BA26" s="72">
        <v>32883</v>
      </c>
      <c r="BB26" s="73">
        <f t="shared" si="0"/>
        <v>0</v>
      </c>
      <c r="BC26" s="73">
        <f t="shared" si="1"/>
        <v>0</v>
      </c>
      <c r="BD26" s="73">
        <f t="shared" si="2"/>
        <v>0</v>
      </c>
      <c r="BE26" s="73">
        <f t="shared" si="3"/>
        <v>0</v>
      </c>
      <c r="BF26" s="66">
        <f t="shared" si="15"/>
        <v>0</v>
      </c>
      <c r="BG26" s="67"/>
      <c r="BI26" s="51" t="s">
        <v>98</v>
      </c>
      <c r="BJ26" s="51" t="s">
        <v>98</v>
      </c>
      <c r="BK26" s="51" t="s">
        <v>98</v>
      </c>
      <c r="BL26" s="51" t="s">
        <v>98</v>
      </c>
      <c r="BM26" s="51" t="s">
        <v>98</v>
      </c>
      <c r="BN26" s="51" t="s">
        <v>98</v>
      </c>
      <c r="BO26" s="51" t="s">
        <v>98</v>
      </c>
      <c r="BP26" s="51" t="s">
        <v>98</v>
      </c>
      <c r="BQ26" s="51"/>
      <c r="BR26" s="51"/>
      <c r="BS26" s="51"/>
      <c r="BT26" s="51"/>
      <c r="BU26" s="51"/>
      <c r="BV26" s="51"/>
      <c r="BW26" s="51"/>
      <c r="BX26" s="51"/>
      <c r="BY26" s="51"/>
      <c r="BZ26" s="51"/>
    </row>
    <row r="27" spans="1:78" ht="10.5" customHeight="1">
      <c r="A27" s="423"/>
      <c r="B27" s="62" t="s">
        <v>99</v>
      </c>
      <c r="C27" s="63"/>
      <c r="D27" s="73">
        <v>8325431</v>
      </c>
      <c r="E27" s="74">
        <v>8984304</v>
      </c>
      <c r="F27" s="73">
        <f>SUM(F28:F29)</f>
        <v>9164942</v>
      </c>
      <c r="G27" s="73">
        <f>SUM(G28:G29)</f>
        <v>9865786</v>
      </c>
      <c r="H27" s="73">
        <f>SUM(H28:H29)</f>
        <v>10288462</v>
      </c>
      <c r="I27" s="66">
        <f t="shared" si="4"/>
        <v>422676</v>
      </c>
      <c r="J27" s="67">
        <f t="shared" si="5"/>
        <v>4.2842607776004868</v>
      </c>
      <c r="K27" s="73">
        <v>6379</v>
      </c>
      <c r="L27" s="74">
        <v>6505</v>
      </c>
      <c r="M27" s="73">
        <f>SUM(M28:M29)</f>
        <v>6634</v>
      </c>
      <c r="N27" s="73">
        <f>SUM(N28:N29)</f>
        <v>6765</v>
      </c>
      <c r="O27" s="73">
        <f>SUM(O28:O29)</f>
        <v>6899</v>
      </c>
      <c r="P27" s="66">
        <f t="shared" si="6"/>
        <v>134</v>
      </c>
      <c r="Q27" s="67">
        <f t="shared" ref="Q27:Q44" si="18">P27/N27*100</f>
        <v>1.9807834441980785</v>
      </c>
      <c r="R27" s="73">
        <v>821606</v>
      </c>
      <c r="S27" s="74">
        <v>852473</v>
      </c>
      <c r="T27" s="73">
        <f>SUM(T28:T29)</f>
        <v>964508</v>
      </c>
      <c r="U27" s="73">
        <f>SUM(U28:U29)</f>
        <v>956852</v>
      </c>
      <c r="V27" s="73">
        <f>SUM(V28:V29)</f>
        <v>1150939</v>
      </c>
      <c r="W27" s="56">
        <f t="shared" si="7"/>
        <v>194087</v>
      </c>
      <c r="X27" s="57">
        <f t="shared" si="8"/>
        <v>20.283910155384532</v>
      </c>
      <c r="Y27" s="73">
        <v>0</v>
      </c>
      <c r="Z27" s="74">
        <v>0</v>
      </c>
      <c r="AA27" s="73">
        <f>SUM(AA28:AA29)</f>
        <v>0</v>
      </c>
      <c r="AB27" s="73"/>
      <c r="AC27" s="73"/>
      <c r="AD27" s="66">
        <f t="shared" si="9"/>
        <v>0</v>
      </c>
      <c r="AE27" s="67"/>
      <c r="AF27" s="75">
        <v>10469510</v>
      </c>
      <c r="AG27" s="76">
        <v>11605185</v>
      </c>
      <c r="AH27" s="76">
        <f>SUM(AH28:AH29)</f>
        <v>12872315</v>
      </c>
      <c r="AI27" s="76">
        <f>SUM(AI28:AI29)</f>
        <v>19031514</v>
      </c>
      <c r="AJ27" s="76">
        <f>SUM(AJ28:AJ29)</f>
        <v>19177725</v>
      </c>
      <c r="AK27" s="66">
        <f t="shared" si="10"/>
        <v>146211</v>
      </c>
      <c r="AL27" s="67">
        <f t="shared" si="11"/>
        <v>0.76825732309053285</v>
      </c>
      <c r="AM27" s="73">
        <v>51890</v>
      </c>
      <c r="AN27" s="74">
        <v>62227</v>
      </c>
      <c r="AO27" s="73">
        <f>SUM(AO28:AO29)</f>
        <v>52706</v>
      </c>
      <c r="AP27" s="73">
        <f>SUM(AP28:AP29)</f>
        <v>51946</v>
      </c>
      <c r="AQ27" s="73">
        <f>SUM(AQ28:AQ29)</f>
        <v>55143</v>
      </c>
      <c r="AR27" s="66">
        <f t="shared" si="12"/>
        <v>3197</v>
      </c>
      <c r="AS27" s="67">
        <f t="shared" si="13"/>
        <v>6.1544681014900089</v>
      </c>
      <c r="AT27" s="75">
        <v>0</v>
      </c>
      <c r="AU27" s="73">
        <v>0</v>
      </c>
      <c r="AV27" s="73">
        <f>SUM(AV28:AV29)</f>
        <v>0</v>
      </c>
      <c r="AW27" s="73">
        <f>SUM(AW28:AW29)</f>
        <v>0</v>
      </c>
      <c r="AX27" s="73">
        <f>SUM(AX28:AX29)</f>
        <v>0</v>
      </c>
      <c r="AY27" s="66">
        <f t="shared" si="14"/>
        <v>0</v>
      </c>
      <c r="AZ27" s="67"/>
      <c r="BA27" s="75">
        <v>19674816</v>
      </c>
      <c r="BB27" s="73">
        <f t="shared" si="0"/>
        <v>21510694</v>
      </c>
      <c r="BC27" s="73">
        <f t="shared" si="1"/>
        <v>23061105</v>
      </c>
      <c r="BD27" s="73">
        <f t="shared" si="2"/>
        <v>29912863</v>
      </c>
      <c r="BE27" s="73">
        <f t="shared" si="3"/>
        <v>30679168</v>
      </c>
      <c r="BF27" s="66">
        <f t="shared" si="15"/>
        <v>766305</v>
      </c>
      <c r="BG27" s="67">
        <f t="shared" si="16"/>
        <v>2.5617908924331316</v>
      </c>
      <c r="BI27" s="51" t="s">
        <v>100</v>
      </c>
      <c r="BJ27" s="51" t="s">
        <v>100</v>
      </c>
      <c r="BK27" s="51" t="s">
        <v>100</v>
      </c>
      <c r="BL27" s="51" t="s">
        <v>100</v>
      </c>
      <c r="BM27" s="51" t="s">
        <v>100</v>
      </c>
      <c r="BN27" s="51" t="s">
        <v>100</v>
      </c>
      <c r="BO27" s="51" t="s">
        <v>100</v>
      </c>
      <c r="BP27" s="51" t="s">
        <v>100</v>
      </c>
      <c r="BQ27" s="51"/>
      <c r="BR27" s="51"/>
      <c r="BS27" s="51"/>
      <c r="BT27" s="51"/>
      <c r="BU27" s="51"/>
      <c r="BV27" s="51"/>
      <c r="BW27" s="51"/>
      <c r="BX27" s="51"/>
      <c r="BY27" s="51"/>
      <c r="BZ27" s="51"/>
    </row>
    <row r="28" spans="1:78" ht="10.5" customHeight="1">
      <c r="A28" s="423"/>
      <c r="B28" s="62" t="s">
        <v>58</v>
      </c>
      <c r="C28" s="63"/>
      <c r="D28" s="64">
        <v>8235813</v>
      </c>
      <c r="E28" s="65">
        <v>8982700</v>
      </c>
      <c r="F28" s="64">
        <v>9161395</v>
      </c>
      <c r="G28" s="64">
        <v>9852110</v>
      </c>
      <c r="H28" s="64">
        <v>10270056</v>
      </c>
      <c r="I28" s="66">
        <f t="shared" si="4"/>
        <v>417946</v>
      </c>
      <c r="J28" s="67">
        <f t="shared" si="5"/>
        <v>4.2421978642138587</v>
      </c>
      <c r="K28" s="64">
        <v>6379</v>
      </c>
      <c r="L28" s="65">
        <v>6505</v>
      </c>
      <c r="M28" s="64">
        <v>6634</v>
      </c>
      <c r="N28" s="64">
        <v>6765</v>
      </c>
      <c r="O28" s="64">
        <v>6899</v>
      </c>
      <c r="P28" s="66">
        <f t="shared" si="6"/>
        <v>134</v>
      </c>
      <c r="Q28" s="67">
        <f t="shared" si="18"/>
        <v>1.9807834441980785</v>
      </c>
      <c r="R28" s="64"/>
      <c r="S28" s="65">
        <v>852473</v>
      </c>
      <c r="T28" s="64">
        <v>964508</v>
      </c>
      <c r="U28" s="64">
        <v>956852</v>
      </c>
      <c r="V28" s="64">
        <v>1150939</v>
      </c>
      <c r="W28" s="56">
        <f t="shared" si="7"/>
        <v>194087</v>
      </c>
      <c r="X28" s="57">
        <f t="shared" si="8"/>
        <v>20.283910155384532</v>
      </c>
      <c r="Y28" s="68"/>
      <c r="Z28" s="69"/>
      <c r="AA28" s="68"/>
      <c r="AB28" s="68"/>
      <c r="AC28" s="68"/>
      <c r="AD28" s="66">
        <f t="shared" si="9"/>
        <v>0</v>
      </c>
      <c r="AE28" s="67"/>
      <c r="AF28" s="70">
        <v>9249529</v>
      </c>
      <c r="AG28" s="71">
        <v>10104953</v>
      </c>
      <c r="AH28" s="71">
        <v>10970996</v>
      </c>
      <c r="AI28" s="71">
        <v>16630828</v>
      </c>
      <c r="AJ28" s="71">
        <v>16285128</v>
      </c>
      <c r="AK28" s="66">
        <f t="shared" si="10"/>
        <v>-345700</v>
      </c>
      <c r="AL28" s="67">
        <f t="shared" si="11"/>
        <v>-2.0786698052556374</v>
      </c>
      <c r="AM28" s="68">
        <v>51890</v>
      </c>
      <c r="AN28" s="69">
        <v>62227</v>
      </c>
      <c r="AO28" s="68">
        <v>52706</v>
      </c>
      <c r="AP28" s="68">
        <v>51946</v>
      </c>
      <c r="AQ28" s="68">
        <v>55143</v>
      </c>
      <c r="AR28" s="66">
        <f t="shared" si="12"/>
        <v>3197</v>
      </c>
      <c r="AS28" s="67">
        <f t="shared" si="13"/>
        <v>6.1544681014900089</v>
      </c>
      <c r="AT28" s="70"/>
      <c r="AU28" s="68"/>
      <c r="AV28" s="68"/>
      <c r="AW28" s="68"/>
      <c r="AX28" s="68"/>
      <c r="AY28" s="66">
        <f t="shared" si="14"/>
        <v>0</v>
      </c>
      <c r="AZ28" s="67"/>
      <c r="BA28" s="72">
        <v>18365217</v>
      </c>
      <c r="BB28" s="73">
        <f t="shared" si="0"/>
        <v>20008858</v>
      </c>
      <c r="BC28" s="73">
        <f t="shared" si="1"/>
        <v>21156239</v>
      </c>
      <c r="BD28" s="73">
        <f t="shared" si="2"/>
        <v>27498501</v>
      </c>
      <c r="BE28" s="73">
        <f t="shared" si="3"/>
        <v>27768165</v>
      </c>
      <c r="BF28" s="66">
        <f t="shared" si="15"/>
        <v>269664</v>
      </c>
      <c r="BG28" s="67">
        <f t="shared" si="16"/>
        <v>0.98064981796644124</v>
      </c>
      <c r="BI28" s="51" t="s">
        <v>101</v>
      </c>
      <c r="BJ28" s="51" t="s">
        <v>101</v>
      </c>
      <c r="BK28" s="51" t="s">
        <v>101</v>
      </c>
      <c r="BL28" s="51" t="s">
        <v>101</v>
      </c>
      <c r="BM28" s="51" t="s">
        <v>101</v>
      </c>
      <c r="BN28" s="51" t="s">
        <v>101</v>
      </c>
      <c r="BO28" s="51" t="s">
        <v>101</v>
      </c>
      <c r="BP28" s="51" t="s">
        <v>101</v>
      </c>
      <c r="BQ28" s="51"/>
      <c r="BR28" s="51"/>
      <c r="BS28" s="51"/>
      <c r="BT28" s="51"/>
      <c r="BU28" s="51"/>
      <c r="BV28" s="51"/>
      <c r="BW28" s="51"/>
      <c r="BX28" s="51"/>
      <c r="BY28" s="51"/>
      <c r="BZ28" s="51"/>
    </row>
    <row r="29" spans="1:78" ht="10.5" customHeight="1">
      <c r="A29" s="423"/>
      <c r="B29" s="62" t="s">
        <v>60</v>
      </c>
      <c r="C29" s="63"/>
      <c r="D29" s="64">
        <v>89618</v>
      </c>
      <c r="E29" s="65">
        <v>1604</v>
      </c>
      <c r="F29" s="64">
        <v>3547</v>
      </c>
      <c r="G29" s="64">
        <v>13676</v>
      </c>
      <c r="H29" s="64">
        <v>18406</v>
      </c>
      <c r="I29" s="66">
        <f t="shared" si="4"/>
        <v>4730</v>
      </c>
      <c r="J29" s="67">
        <f t="shared" si="5"/>
        <v>34.586136297162909</v>
      </c>
      <c r="K29" s="64">
        <v>0</v>
      </c>
      <c r="L29" s="65">
        <v>0</v>
      </c>
      <c r="M29" s="64"/>
      <c r="N29" s="64"/>
      <c r="O29" s="64"/>
      <c r="P29" s="66">
        <f t="shared" si="6"/>
        <v>0</v>
      </c>
      <c r="Q29" s="67"/>
      <c r="R29" s="64"/>
      <c r="S29" s="65"/>
      <c r="T29" s="64">
        <v>0</v>
      </c>
      <c r="U29" s="64"/>
      <c r="V29" s="64"/>
      <c r="W29" s="56">
        <f t="shared" si="7"/>
        <v>0</v>
      </c>
      <c r="X29" s="57"/>
      <c r="Y29" s="68"/>
      <c r="Z29" s="69"/>
      <c r="AA29" s="68"/>
      <c r="AB29" s="68"/>
      <c r="AC29" s="68"/>
      <c r="AD29" s="66">
        <f t="shared" si="9"/>
        <v>0</v>
      </c>
      <c r="AE29" s="67"/>
      <c r="AF29" s="70">
        <v>1219981</v>
      </c>
      <c r="AG29" s="71">
        <v>1500232</v>
      </c>
      <c r="AH29" s="71">
        <v>1901319</v>
      </c>
      <c r="AI29" s="71">
        <v>2400686</v>
      </c>
      <c r="AJ29" s="71">
        <v>2892597</v>
      </c>
      <c r="AK29" s="66">
        <f t="shared" si="10"/>
        <v>491911</v>
      </c>
      <c r="AL29" s="67">
        <f t="shared" si="11"/>
        <v>20.490434817381363</v>
      </c>
      <c r="AM29" s="68">
        <v>0</v>
      </c>
      <c r="AN29" s="69">
        <v>0</v>
      </c>
      <c r="AO29" s="68">
        <v>0</v>
      </c>
      <c r="AP29" s="68"/>
      <c r="AQ29" s="68"/>
      <c r="AR29" s="66">
        <f t="shared" si="12"/>
        <v>0</v>
      </c>
      <c r="AS29" s="67"/>
      <c r="AT29" s="70">
        <v>0</v>
      </c>
      <c r="AU29" s="68">
        <v>0</v>
      </c>
      <c r="AV29" s="68">
        <v>0</v>
      </c>
      <c r="AW29" s="68"/>
      <c r="AX29" s="68"/>
      <c r="AY29" s="66">
        <f t="shared" si="14"/>
        <v>0</v>
      </c>
      <c r="AZ29" s="67"/>
      <c r="BA29" s="72">
        <v>1309599</v>
      </c>
      <c r="BB29" s="73">
        <f t="shared" si="0"/>
        <v>1501836</v>
      </c>
      <c r="BC29" s="73">
        <f t="shared" si="1"/>
        <v>1904866</v>
      </c>
      <c r="BD29" s="73">
        <f t="shared" si="2"/>
        <v>2414362</v>
      </c>
      <c r="BE29" s="73">
        <f t="shared" si="3"/>
        <v>2911003</v>
      </c>
      <c r="BF29" s="66">
        <f t="shared" si="15"/>
        <v>496641</v>
      </c>
      <c r="BG29" s="67">
        <f t="shared" si="16"/>
        <v>20.570279021952796</v>
      </c>
      <c r="BI29" s="51" t="s">
        <v>102</v>
      </c>
      <c r="BJ29" s="51" t="s">
        <v>102</v>
      </c>
      <c r="BK29" s="51" t="s">
        <v>102</v>
      </c>
      <c r="BL29" s="51" t="s">
        <v>102</v>
      </c>
      <c r="BM29" s="51" t="s">
        <v>102</v>
      </c>
      <c r="BN29" s="51" t="s">
        <v>102</v>
      </c>
      <c r="BO29" s="51" t="s">
        <v>102</v>
      </c>
      <c r="BP29" s="51" t="s">
        <v>102</v>
      </c>
      <c r="BQ29" s="51"/>
      <c r="BR29" s="51"/>
      <c r="BS29" s="51"/>
      <c r="BT29" s="51"/>
      <c r="BU29" s="51"/>
      <c r="BV29" s="51"/>
      <c r="BW29" s="51"/>
      <c r="BX29" s="51"/>
      <c r="BY29" s="51"/>
      <c r="BZ29" s="51"/>
    </row>
    <row r="30" spans="1:78" ht="10.5" customHeight="1">
      <c r="A30" s="423"/>
      <c r="B30" s="62" t="s">
        <v>103</v>
      </c>
      <c r="C30" s="63"/>
      <c r="D30" s="64">
        <v>0</v>
      </c>
      <c r="E30" s="65">
        <v>0</v>
      </c>
      <c r="F30" s="64"/>
      <c r="G30" s="64"/>
      <c r="H30" s="64"/>
      <c r="I30" s="66">
        <f t="shared" si="4"/>
        <v>0</v>
      </c>
      <c r="J30" s="67"/>
      <c r="K30" s="64">
        <v>0</v>
      </c>
      <c r="L30" s="65">
        <v>0</v>
      </c>
      <c r="M30" s="64"/>
      <c r="N30" s="64"/>
      <c r="O30" s="64"/>
      <c r="P30" s="66">
        <f t="shared" si="6"/>
        <v>0</v>
      </c>
      <c r="Q30" s="67"/>
      <c r="R30" s="64">
        <v>0</v>
      </c>
      <c r="S30" s="65"/>
      <c r="T30" s="64">
        <v>0</v>
      </c>
      <c r="U30" s="64"/>
      <c r="V30" s="64"/>
      <c r="W30" s="56">
        <f t="shared" si="7"/>
        <v>0</v>
      </c>
      <c r="X30" s="57"/>
      <c r="Y30" s="68"/>
      <c r="Z30" s="69"/>
      <c r="AA30" s="68"/>
      <c r="AB30" s="68"/>
      <c r="AC30" s="68"/>
      <c r="AD30" s="66">
        <f t="shared" si="9"/>
        <v>0</v>
      </c>
      <c r="AE30" s="67"/>
      <c r="AF30" s="70">
        <v>0</v>
      </c>
      <c r="AG30" s="71">
        <v>50000</v>
      </c>
      <c r="AH30" s="71"/>
      <c r="AI30" s="71">
        <v>50000</v>
      </c>
      <c r="AJ30" s="71">
        <v>100000</v>
      </c>
      <c r="AK30" s="66">
        <f t="shared" si="10"/>
        <v>50000</v>
      </c>
      <c r="AL30" s="67">
        <f t="shared" si="11"/>
        <v>100</v>
      </c>
      <c r="AM30" s="68">
        <v>0</v>
      </c>
      <c r="AN30" s="69">
        <v>0</v>
      </c>
      <c r="AO30" s="68">
        <v>0</v>
      </c>
      <c r="AP30" s="68"/>
      <c r="AQ30" s="68"/>
      <c r="AR30" s="66">
        <f t="shared" si="12"/>
        <v>0</v>
      </c>
      <c r="AS30" s="67"/>
      <c r="AT30" s="70">
        <v>0</v>
      </c>
      <c r="AU30" s="68">
        <v>0</v>
      </c>
      <c r="AV30" s="68">
        <v>0</v>
      </c>
      <c r="AW30" s="68"/>
      <c r="AX30" s="68"/>
      <c r="AY30" s="66">
        <f t="shared" si="14"/>
        <v>0</v>
      </c>
      <c r="AZ30" s="67"/>
      <c r="BA30" s="72">
        <v>0</v>
      </c>
      <c r="BB30" s="73">
        <f t="shared" si="0"/>
        <v>50000</v>
      </c>
      <c r="BC30" s="73">
        <f t="shared" si="1"/>
        <v>0</v>
      </c>
      <c r="BD30" s="73">
        <f t="shared" si="2"/>
        <v>50000</v>
      </c>
      <c r="BE30" s="73">
        <f t="shared" si="3"/>
        <v>100000</v>
      </c>
      <c r="BF30" s="66">
        <f t="shared" si="15"/>
        <v>50000</v>
      </c>
      <c r="BG30" s="67">
        <f t="shared" si="16"/>
        <v>100</v>
      </c>
      <c r="BI30" s="51" t="s">
        <v>104</v>
      </c>
      <c r="BJ30" s="51" t="s">
        <v>104</v>
      </c>
      <c r="BK30" s="51" t="s">
        <v>104</v>
      </c>
      <c r="BL30" s="51" t="s">
        <v>104</v>
      </c>
      <c r="BM30" s="51" t="s">
        <v>104</v>
      </c>
      <c r="BN30" s="51" t="s">
        <v>104</v>
      </c>
      <c r="BO30" s="51" t="s">
        <v>104</v>
      </c>
      <c r="BP30" s="51" t="s">
        <v>104</v>
      </c>
      <c r="BQ30" s="51"/>
      <c r="BR30" s="51"/>
      <c r="BS30" s="51"/>
      <c r="BT30" s="51"/>
      <c r="BU30" s="51"/>
      <c r="BV30" s="51"/>
      <c r="BW30" s="51"/>
      <c r="BX30" s="51"/>
      <c r="BY30" s="51"/>
      <c r="BZ30" s="51"/>
    </row>
    <row r="31" spans="1:78" ht="10.5" customHeight="1">
      <c r="A31" s="423"/>
      <c r="B31" s="62" t="s">
        <v>105</v>
      </c>
      <c r="C31" s="63"/>
      <c r="D31" s="64">
        <v>0</v>
      </c>
      <c r="E31" s="65">
        <v>0</v>
      </c>
      <c r="F31" s="64">
        <v>200000</v>
      </c>
      <c r="G31" s="64"/>
      <c r="H31" s="64"/>
      <c r="I31" s="66">
        <f t="shared" si="4"/>
        <v>0</v>
      </c>
      <c r="J31" s="67"/>
      <c r="K31" s="64">
        <v>0</v>
      </c>
      <c r="L31" s="65">
        <v>0</v>
      </c>
      <c r="M31" s="64"/>
      <c r="N31" s="64"/>
      <c r="O31" s="64"/>
      <c r="P31" s="66">
        <f t="shared" si="6"/>
        <v>0</v>
      </c>
      <c r="Q31" s="67"/>
      <c r="R31" s="64">
        <v>0</v>
      </c>
      <c r="S31" s="65">
        <v>0</v>
      </c>
      <c r="T31" s="64">
        <v>0</v>
      </c>
      <c r="U31" s="64"/>
      <c r="V31" s="64"/>
      <c r="W31" s="56">
        <f t="shared" si="7"/>
        <v>0</v>
      </c>
      <c r="X31" s="57"/>
      <c r="Y31" s="68"/>
      <c r="Z31" s="69"/>
      <c r="AA31" s="68"/>
      <c r="AB31" s="68"/>
      <c r="AC31" s="68"/>
      <c r="AD31" s="66">
        <f t="shared" si="9"/>
        <v>0</v>
      </c>
      <c r="AE31" s="67"/>
      <c r="AF31" s="70">
        <v>0</v>
      </c>
      <c r="AG31" s="71">
        <v>0</v>
      </c>
      <c r="AH31" s="71"/>
      <c r="AI31" s="71">
        <v>100000</v>
      </c>
      <c r="AJ31" s="71">
        <v>0</v>
      </c>
      <c r="AK31" s="66">
        <f t="shared" si="10"/>
        <v>-100000</v>
      </c>
      <c r="AL31" s="67">
        <f t="shared" si="11"/>
        <v>-100</v>
      </c>
      <c r="AM31" s="68">
        <v>0</v>
      </c>
      <c r="AN31" s="69">
        <v>0</v>
      </c>
      <c r="AO31" s="68">
        <v>0</v>
      </c>
      <c r="AP31" s="68"/>
      <c r="AQ31" s="68"/>
      <c r="AR31" s="66">
        <f t="shared" si="12"/>
        <v>0</v>
      </c>
      <c r="AS31" s="67"/>
      <c r="AT31" s="70">
        <v>0</v>
      </c>
      <c r="AU31" s="68">
        <v>0</v>
      </c>
      <c r="AV31" s="68">
        <v>0</v>
      </c>
      <c r="AW31" s="68"/>
      <c r="AX31" s="68"/>
      <c r="AY31" s="66">
        <f t="shared" si="14"/>
        <v>0</v>
      </c>
      <c r="AZ31" s="67"/>
      <c r="BA31" s="72">
        <v>0</v>
      </c>
      <c r="BB31" s="73">
        <f t="shared" si="0"/>
        <v>0</v>
      </c>
      <c r="BC31" s="73">
        <f t="shared" si="1"/>
        <v>200000</v>
      </c>
      <c r="BD31" s="73">
        <f t="shared" si="2"/>
        <v>100000</v>
      </c>
      <c r="BE31" s="73">
        <f t="shared" si="3"/>
        <v>0</v>
      </c>
      <c r="BF31" s="66">
        <f t="shared" si="15"/>
        <v>-100000</v>
      </c>
      <c r="BG31" s="67">
        <f t="shared" si="16"/>
        <v>-100</v>
      </c>
      <c r="BI31" s="51" t="s">
        <v>106</v>
      </c>
      <c r="BJ31" s="51" t="s">
        <v>106</v>
      </c>
      <c r="BK31" s="51" t="s">
        <v>106</v>
      </c>
      <c r="BL31" s="51" t="s">
        <v>106</v>
      </c>
      <c r="BM31" s="51" t="s">
        <v>106</v>
      </c>
      <c r="BN31" s="51" t="s">
        <v>106</v>
      </c>
      <c r="BO31" s="51" t="s">
        <v>106</v>
      </c>
      <c r="BP31" s="51" t="s">
        <v>106</v>
      </c>
      <c r="BQ31" s="51"/>
      <c r="BR31" s="51"/>
      <c r="BS31" s="51"/>
      <c r="BT31" s="51"/>
      <c r="BU31" s="51"/>
      <c r="BV31" s="51"/>
      <c r="BW31" s="51"/>
      <c r="BX31" s="51"/>
      <c r="BY31" s="51"/>
      <c r="BZ31" s="51"/>
    </row>
    <row r="32" spans="1:78" ht="10.5" customHeight="1">
      <c r="A32" s="423"/>
      <c r="B32" s="62" t="s">
        <v>107</v>
      </c>
      <c r="C32" s="63"/>
      <c r="D32" s="64">
        <v>1355505</v>
      </c>
      <c r="E32" s="65">
        <v>1110960</v>
      </c>
      <c r="F32" s="64">
        <v>1048092</v>
      </c>
      <c r="G32" s="64">
        <v>858040</v>
      </c>
      <c r="H32" s="64">
        <v>805750</v>
      </c>
      <c r="I32" s="66">
        <f t="shared" si="4"/>
        <v>-52290</v>
      </c>
      <c r="J32" s="67">
        <f t="shared" si="5"/>
        <v>-6.0941214861778006</v>
      </c>
      <c r="K32" s="64">
        <v>0</v>
      </c>
      <c r="L32" s="65">
        <v>0</v>
      </c>
      <c r="M32" s="64"/>
      <c r="N32" s="64"/>
      <c r="O32" s="64"/>
      <c r="P32" s="66">
        <f t="shared" si="6"/>
        <v>0</v>
      </c>
      <c r="Q32" s="67"/>
      <c r="R32" s="64">
        <v>3109651</v>
      </c>
      <c r="S32" s="65">
        <v>0</v>
      </c>
      <c r="T32" s="64">
        <v>14400</v>
      </c>
      <c r="U32" s="64">
        <v>11016</v>
      </c>
      <c r="V32" s="64">
        <v>29232</v>
      </c>
      <c r="W32" s="56">
        <f t="shared" si="7"/>
        <v>18216</v>
      </c>
      <c r="X32" s="57">
        <f t="shared" si="8"/>
        <v>165.359477124183</v>
      </c>
      <c r="Y32" s="68"/>
      <c r="Z32" s="69"/>
      <c r="AA32" s="68"/>
      <c r="AB32" s="68"/>
      <c r="AC32" s="68"/>
      <c r="AD32" s="66">
        <f t="shared" si="9"/>
        <v>0</v>
      </c>
      <c r="AE32" s="67"/>
      <c r="AF32" s="70">
        <v>138523</v>
      </c>
      <c r="AG32" s="71">
        <v>7737</v>
      </c>
      <c r="AH32" s="71">
        <v>60377</v>
      </c>
      <c r="AI32" s="71">
        <v>15258</v>
      </c>
      <c r="AJ32" s="71">
        <v>158222</v>
      </c>
      <c r="AK32" s="66">
        <f t="shared" si="10"/>
        <v>142964</v>
      </c>
      <c r="AL32" s="67">
        <f t="shared" si="11"/>
        <v>936.97732337134619</v>
      </c>
      <c r="AM32" s="68">
        <v>0</v>
      </c>
      <c r="AN32" s="69">
        <v>0</v>
      </c>
      <c r="AO32" s="68">
        <v>0</v>
      </c>
      <c r="AP32" s="68"/>
      <c r="AQ32" s="68"/>
      <c r="AR32" s="66">
        <f t="shared" si="12"/>
        <v>0</v>
      </c>
      <c r="AS32" s="67"/>
      <c r="AT32" s="70">
        <v>0</v>
      </c>
      <c r="AU32" s="68">
        <v>0</v>
      </c>
      <c r="AV32" s="68">
        <v>0</v>
      </c>
      <c r="AW32" s="68"/>
      <c r="AX32" s="68"/>
      <c r="AY32" s="66">
        <f t="shared" si="14"/>
        <v>0</v>
      </c>
      <c r="AZ32" s="67"/>
      <c r="BA32" s="72">
        <v>1494028</v>
      </c>
      <c r="BB32" s="73">
        <f t="shared" si="0"/>
        <v>1118697</v>
      </c>
      <c r="BC32" s="73">
        <f t="shared" si="1"/>
        <v>1122869</v>
      </c>
      <c r="BD32" s="73">
        <f t="shared" si="2"/>
        <v>884314</v>
      </c>
      <c r="BE32" s="73">
        <f t="shared" si="3"/>
        <v>993204</v>
      </c>
      <c r="BF32" s="66">
        <f t="shared" si="15"/>
        <v>108890</v>
      </c>
      <c r="BG32" s="67">
        <f t="shared" si="16"/>
        <v>12.31349950357</v>
      </c>
      <c r="BI32" s="51" t="s">
        <v>108</v>
      </c>
      <c r="BJ32" s="51" t="s">
        <v>108</v>
      </c>
      <c r="BK32" s="51" t="s">
        <v>108</v>
      </c>
      <c r="BL32" s="51" t="s">
        <v>108</v>
      </c>
      <c r="BM32" s="51" t="s">
        <v>108</v>
      </c>
      <c r="BN32" s="51" t="s">
        <v>108</v>
      </c>
      <c r="BO32" s="51" t="s">
        <v>108</v>
      </c>
      <c r="BP32" s="51" t="s">
        <v>108</v>
      </c>
      <c r="BQ32" s="51"/>
      <c r="BR32" s="51"/>
      <c r="BS32" s="51"/>
      <c r="BT32" s="51"/>
      <c r="BU32" s="51"/>
      <c r="BV32" s="51"/>
      <c r="BW32" s="51"/>
      <c r="BX32" s="51"/>
      <c r="BY32" s="51"/>
      <c r="BZ32" s="51"/>
    </row>
    <row r="33" spans="1:78" ht="10.5" customHeight="1">
      <c r="A33" s="424"/>
      <c r="B33" s="96" t="s">
        <v>109</v>
      </c>
      <c r="C33" s="41" t="s">
        <v>110</v>
      </c>
      <c r="D33" s="97">
        <v>26527355</v>
      </c>
      <c r="E33" s="98">
        <v>31133803</v>
      </c>
      <c r="F33" s="97">
        <f>SUM(F30:F32,F27,F24)</f>
        <v>29195431</v>
      </c>
      <c r="G33" s="97">
        <f>SUM(G30:G32,G27,G24)</f>
        <v>29205755</v>
      </c>
      <c r="H33" s="97">
        <f>SUM(H30:H32,H27,H24)</f>
        <v>28512109</v>
      </c>
      <c r="I33" s="81">
        <f t="shared" si="4"/>
        <v>-693646</v>
      </c>
      <c r="J33" s="82">
        <f t="shared" si="5"/>
        <v>-2.3750319072388302</v>
      </c>
      <c r="K33" s="97">
        <v>12048</v>
      </c>
      <c r="L33" s="98">
        <v>21409</v>
      </c>
      <c r="M33" s="97">
        <f>SUM(M30:M32,M27,M24)</f>
        <v>6634</v>
      </c>
      <c r="N33" s="97">
        <f>SUM(N30:N32,N27,N24)</f>
        <v>6765</v>
      </c>
      <c r="O33" s="97">
        <f>SUM(O30:O32,O27,O24)</f>
        <v>6899</v>
      </c>
      <c r="P33" s="81">
        <f t="shared" si="6"/>
        <v>134</v>
      </c>
      <c r="Q33" s="82">
        <f t="shared" si="18"/>
        <v>1.9807834441980785</v>
      </c>
      <c r="R33" s="97">
        <v>0</v>
      </c>
      <c r="S33" s="98">
        <v>1989256</v>
      </c>
      <c r="T33" s="97">
        <f>SUM(T30:T32,T27,T24)</f>
        <v>4869903</v>
      </c>
      <c r="U33" s="97">
        <f>SUM(U30:U32,U27,U24)</f>
        <v>2146723</v>
      </c>
      <c r="V33" s="97">
        <f>SUM(V30:V32,V27,V24)</f>
        <v>1557132</v>
      </c>
      <c r="W33" s="56">
        <f t="shared" si="7"/>
        <v>-589591</v>
      </c>
      <c r="X33" s="57">
        <f t="shared" si="8"/>
        <v>-27.464698519557484</v>
      </c>
      <c r="Y33" s="97">
        <v>12296</v>
      </c>
      <c r="Z33" s="98">
        <v>24187</v>
      </c>
      <c r="AA33" s="97">
        <f>SUM(AA30:AA32,AA27,AA24)</f>
        <v>1083</v>
      </c>
      <c r="AB33" s="97"/>
      <c r="AC33" s="97"/>
      <c r="AD33" s="81">
        <f t="shared" si="9"/>
        <v>0</v>
      </c>
      <c r="AE33" s="82"/>
      <c r="AF33" s="100">
        <v>21769139</v>
      </c>
      <c r="AG33" s="101">
        <v>22632317</v>
      </c>
      <c r="AH33" s="101">
        <f>SUM(AH30:AH32,AH27,AH24)</f>
        <v>22350284</v>
      </c>
      <c r="AI33" s="101">
        <f>SUM(AI30:AI32,AI27,AI24)</f>
        <v>32890394</v>
      </c>
      <c r="AJ33" s="101">
        <f>SUM(AJ30:AJ32,AJ27,AJ24)</f>
        <v>31522905</v>
      </c>
      <c r="AK33" s="81">
        <f t="shared" si="10"/>
        <v>-1367489</v>
      </c>
      <c r="AL33" s="82">
        <f t="shared" si="11"/>
        <v>-4.1577154715750737</v>
      </c>
      <c r="AM33" s="97">
        <v>69431</v>
      </c>
      <c r="AN33" s="98">
        <v>354795</v>
      </c>
      <c r="AO33" s="97">
        <f>SUM(AO30:AO32,AO27,AO24)</f>
        <v>81913</v>
      </c>
      <c r="AP33" s="97">
        <f>SUM(AP30:AP32,AP27,AP24)</f>
        <v>68193</v>
      </c>
      <c r="AQ33" s="97">
        <f>SUM(AQ30:AQ32,AQ27,AQ24)</f>
        <v>64533</v>
      </c>
      <c r="AR33" s="81">
        <f t="shared" si="12"/>
        <v>-3660</v>
      </c>
      <c r="AS33" s="82">
        <f t="shared" si="13"/>
        <v>-5.3671197923540541</v>
      </c>
      <c r="AT33" s="100">
        <v>2743</v>
      </c>
      <c r="AU33" s="97">
        <v>1827</v>
      </c>
      <c r="AV33" s="97">
        <f>SUM(AV30:AV32,AV27,AV24)</f>
        <v>3512</v>
      </c>
      <c r="AW33" s="97">
        <f>SUM(AW30:AW32,AW27,AW24)</f>
        <v>2056</v>
      </c>
      <c r="AX33" s="97">
        <f>SUM(AX30:AX32,AX27,AX24)</f>
        <v>1282</v>
      </c>
      <c r="AY33" s="81">
        <f t="shared" si="14"/>
        <v>-774</v>
      </c>
      <c r="AZ33" s="82">
        <f t="shared" si="17"/>
        <v>-37.645914396887157</v>
      </c>
      <c r="BA33" s="100">
        <v>51502663</v>
      </c>
      <c r="BB33" s="97">
        <f t="shared" si="0"/>
        <v>56157594</v>
      </c>
      <c r="BC33" s="97">
        <f t="shared" si="1"/>
        <v>56508760</v>
      </c>
      <c r="BD33" s="97">
        <f t="shared" si="2"/>
        <v>64319886</v>
      </c>
      <c r="BE33" s="97">
        <f t="shared" si="3"/>
        <v>61664860</v>
      </c>
      <c r="BF33" s="81">
        <f t="shared" si="15"/>
        <v>-2655026</v>
      </c>
      <c r="BG33" s="82">
        <f t="shared" si="16"/>
        <v>-4.1278462464936583</v>
      </c>
      <c r="BI33" s="51" t="s">
        <v>111</v>
      </c>
      <c r="BJ33" s="51" t="s">
        <v>111</v>
      </c>
      <c r="BK33" s="51" t="s">
        <v>111</v>
      </c>
      <c r="BL33" s="51" t="s">
        <v>111</v>
      </c>
      <c r="BM33" s="51" t="s">
        <v>111</v>
      </c>
      <c r="BN33" s="51" t="s">
        <v>111</v>
      </c>
      <c r="BO33" s="51" t="s">
        <v>111</v>
      </c>
      <c r="BP33" s="51" t="s">
        <v>111</v>
      </c>
      <c r="BQ33" s="51"/>
      <c r="BR33" s="51"/>
      <c r="BS33" s="51"/>
      <c r="BT33" s="51"/>
      <c r="BU33" s="51"/>
      <c r="BV33" s="51"/>
      <c r="BW33" s="51"/>
      <c r="BX33" s="51"/>
      <c r="BY33" s="51"/>
      <c r="BZ33" s="51"/>
    </row>
    <row r="34" spans="1:78" ht="10.5" customHeight="1">
      <c r="A34" s="102"/>
      <c r="B34" s="103" t="s">
        <v>112</v>
      </c>
      <c r="C34" s="104"/>
      <c r="D34" s="105"/>
      <c r="E34" s="106">
        <v>4840</v>
      </c>
      <c r="F34" s="107">
        <v>27662</v>
      </c>
      <c r="G34" s="107"/>
      <c r="H34" s="107"/>
      <c r="I34" s="56">
        <f t="shared" si="4"/>
        <v>0</v>
      </c>
      <c r="J34" s="57"/>
      <c r="K34" s="105"/>
      <c r="L34" s="106"/>
      <c r="M34" s="105"/>
      <c r="N34" s="105"/>
      <c r="O34" s="105"/>
      <c r="P34" s="56">
        <f t="shared" si="6"/>
        <v>0</v>
      </c>
      <c r="Q34" s="57"/>
      <c r="R34" s="105">
        <v>237498</v>
      </c>
      <c r="S34" s="106">
        <v>0</v>
      </c>
      <c r="T34" s="105">
        <v>0</v>
      </c>
      <c r="U34" s="105"/>
      <c r="V34" s="105"/>
      <c r="W34" s="56">
        <f t="shared" si="7"/>
        <v>0</v>
      </c>
      <c r="X34" s="57"/>
      <c r="Y34" s="108"/>
      <c r="Z34" s="109"/>
      <c r="AA34" s="108"/>
      <c r="AB34" s="108"/>
      <c r="AC34" s="108"/>
      <c r="AD34" s="56">
        <f t="shared" si="9"/>
        <v>0</v>
      </c>
      <c r="AE34" s="57"/>
      <c r="AF34" s="110">
        <v>66919</v>
      </c>
      <c r="AG34" s="111">
        <v>330</v>
      </c>
      <c r="AH34" s="111">
        <v>44923</v>
      </c>
      <c r="AI34" s="111">
        <v>0</v>
      </c>
      <c r="AJ34" s="111">
        <v>51038</v>
      </c>
      <c r="AK34" s="56">
        <f t="shared" si="10"/>
        <v>51038</v>
      </c>
      <c r="AL34" s="57"/>
      <c r="AM34" s="108"/>
      <c r="AN34" s="109"/>
      <c r="AO34" s="108"/>
      <c r="AP34" s="108"/>
      <c r="AQ34" s="108"/>
      <c r="AR34" s="56">
        <f t="shared" si="12"/>
        <v>0</v>
      </c>
      <c r="AS34" s="57"/>
      <c r="AT34" s="110"/>
      <c r="AU34" s="108"/>
      <c r="AV34" s="108"/>
      <c r="AW34" s="108"/>
      <c r="AX34" s="108"/>
      <c r="AY34" s="56">
        <f t="shared" si="14"/>
        <v>0</v>
      </c>
      <c r="AZ34" s="57"/>
      <c r="BA34" s="60">
        <v>66919</v>
      </c>
      <c r="BB34" s="54">
        <f t="shared" si="0"/>
        <v>5170</v>
      </c>
      <c r="BC34" s="54">
        <f t="shared" si="1"/>
        <v>72585</v>
      </c>
      <c r="BD34" s="54">
        <f t="shared" si="2"/>
        <v>0</v>
      </c>
      <c r="BE34" s="54">
        <f t="shared" si="3"/>
        <v>51038</v>
      </c>
      <c r="BF34" s="56">
        <f t="shared" si="15"/>
        <v>51038</v>
      </c>
      <c r="BG34" s="57"/>
      <c r="BI34" s="51" t="s">
        <v>113</v>
      </c>
      <c r="BJ34" s="51" t="s">
        <v>113</v>
      </c>
      <c r="BK34" s="51" t="s">
        <v>113</v>
      </c>
      <c r="BL34" s="51" t="s">
        <v>113</v>
      </c>
      <c r="BM34" s="51" t="s">
        <v>113</v>
      </c>
      <c r="BN34" s="51" t="s">
        <v>113</v>
      </c>
      <c r="BO34" s="51" t="s">
        <v>113</v>
      </c>
      <c r="BP34" s="51" t="s">
        <v>113</v>
      </c>
      <c r="BQ34" s="51"/>
      <c r="BR34" s="51"/>
      <c r="BS34" s="51"/>
      <c r="BT34" s="51"/>
      <c r="BU34" s="51"/>
      <c r="BV34" s="51"/>
      <c r="BW34" s="51"/>
      <c r="BX34" s="51"/>
      <c r="BY34" s="51"/>
      <c r="BZ34" s="51"/>
    </row>
    <row r="35" spans="1:78" ht="10.5" customHeight="1">
      <c r="A35" s="112"/>
      <c r="B35" s="113" t="s">
        <v>114</v>
      </c>
      <c r="C35" s="114" t="s">
        <v>115</v>
      </c>
      <c r="D35" s="79">
        <v>13370631</v>
      </c>
      <c r="E35" s="80">
        <v>15607679</v>
      </c>
      <c r="F35" s="79">
        <f>-(F23-F33)+F34</f>
        <v>16189722</v>
      </c>
      <c r="G35" s="79">
        <f>-(G23-G33)+G34</f>
        <v>15301333</v>
      </c>
      <c r="H35" s="79">
        <f>-(H23-H33)+H34</f>
        <v>16690586</v>
      </c>
      <c r="I35" s="81">
        <f t="shared" si="4"/>
        <v>1389253</v>
      </c>
      <c r="J35" s="82">
        <f t="shared" si="5"/>
        <v>9.0792939412533542</v>
      </c>
      <c r="K35" s="79">
        <v>12048</v>
      </c>
      <c r="L35" s="80">
        <v>21409</v>
      </c>
      <c r="M35" s="79">
        <f>-(M23-M33)</f>
        <v>6634</v>
      </c>
      <c r="N35" s="79">
        <f>-(N23-N33)</f>
        <v>6765</v>
      </c>
      <c r="O35" s="79">
        <f>-(O23-O33)</f>
        <v>6899</v>
      </c>
      <c r="P35" s="81">
        <f t="shared" si="6"/>
        <v>134</v>
      </c>
      <c r="Q35" s="82">
        <f t="shared" si="18"/>
        <v>1.9807834441980785</v>
      </c>
      <c r="R35" s="79">
        <v>196363</v>
      </c>
      <c r="S35" s="80">
        <v>299010</v>
      </c>
      <c r="T35" s="79">
        <f>-(T23-T33)</f>
        <v>261272</v>
      </c>
      <c r="U35" s="79">
        <f>-(U23-U33)</f>
        <v>347918</v>
      </c>
      <c r="V35" s="79">
        <f>-(V23-V33)</f>
        <v>407418</v>
      </c>
      <c r="W35" s="56">
        <f t="shared" si="7"/>
        <v>59500</v>
      </c>
      <c r="X35" s="57">
        <f t="shared" si="8"/>
        <v>17.10173086761823</v>
      </c>
      <c r="Y35" s="116">
        <v>6149</v>
      </c>
      <c r="Z35" s="117">
        <v>3095</v>
      </c>
      <c r="AA35" s="79">
        <f>-(AA23-AA33)</f>
        <v>1083</v>
      </c>
      <c r="AB35" s="79">
        <f>-(AB23-AB33)</f>
        <v>0</v>
      </c>
      <c r="AC35" s="79"/>
      <c r="AD35" s="81">
        <f t="shared" si="9"/>
        <v>0</v>
      </c>
      <c r="AE35" s="82"/>
      <c r="AF35" s="118">
        <v>7557788</v>
      </c>
      <c r="AG35" s="84">
        <v>9039095</v>
      </c>
      <c r="AH35" s="84">
        <v>9100402</v>
      </c>
      <c r="AI35" s="79">
        <f>-(AI23-AI33)</f>
        <v>11732722</v>
      </c>
      <c r="AJ35" s="79">
        <v>11566761</v>
      </c>
      <c r="AK35" s="81">
        <f t="shared" si="10"/>
        <v>-165961</v>
      </c>
      <c r="AL35" s="82">
        <f t="shared" si="11"/>
        <v>-1.4145140403053955</v>
      </c>
      <c r="AM35" s="116">
        <v>69431</v>
      </c>
      <c r="AN35" s="117">
        <v>72154</v>
      </c>
      <c r="AO35" s="116">
        <f>-(AO23-AO33)</f>
        <v>68832</v>
      </c>
      <c r="AP35" s="116">
        <f>-(AP23-AP33)</f>
        <v>59195</v>
      </c>
      <c r="AQ35" s="116">
        <f>-(AQ23-AQ33)</f>
        <v>61533</v>
      </c>
      <c r="AR35" s="81">
        <f t="shared" si="12"/>
        <v>2338</v>
      </c>
      <c r="AS35" s="82">
        <f t="shared" si="13"/>
        <v>3.9496579102964779</v>
      </c>
      <c r="AT35" s="118">
        <v>2743</v>
      </c>
      <c r="AU35" s="116">
        <v>1827</v>
      </c>
      <c r="AV35" s="116">
        <f>-(AV23-AV33)</f>
        <v>3512</v>
      </c>
      <c r="AW35" s="116">
        <f>-(AW23-AW33)</f>
        <v>2056</v>
      </c>
      <c r="AX35" s="116">
        <f>-(AX23-AX33)</f>
        <v>1282</v>
      </c>
      <c r="AY35" s="81">
        <f t="shared" si="14"/>
        <v>-774</v>
      </c>
      <c r="AZ35" s="82">
        <f t="shared" si="17"/>
        <v>-37.645914396887157</v>
      </c>
      <c r="BA35" s="118">
        <v>21256288</v>
      </c>
      <c r="BB35" s="79">
        <f t="shared" si="0"/>
        <v>25044269</v>
      </c>
      <c r="BC35" s="79">
        <f t="shared" si="1"/>
        <v>25631457</v>
      </c>
      <c r="BD35" s="79">
        <f t="shared" si="2"/>
        <v>27449989</v>
      </c>
      <c r="BE35" s="79">
        <f t="shared" si="3"/>
        <v>28734479</v>
      </c>
      <c r="BF35" s="81">
        <f t="shared" si="15"/>
        <v>1284490</v>
      </c>
      <c r="BG35" s="82">
        <f t="shared" si="16"/>
        <v>4.6793825673299905</v>
      </c>
      <c r="BI35" s="51" t="s">
        <v>116</v>
      </c>
      <c r="BJ35" s="51" t="s">
        <v>116</v>
      </c>
      <c r="BK35" s="51" t="s">
        <v>116</v>
      </c>
      <c r="BL35" s="51" t="s">
        <v>116</v>
      </c>
      <c r="BM35" s="51" t="s">
        <v>116</v>
      </c>
      <c r="BN35" s="51" t="s">
        <v>116</v>
      </c>
      <c r="BO35" s="51" t="s">
        <v>116</v>
      </c>
      <c r="BP35" s="51" t="s">
        <v>116</v>
      </c>
      <c r="BQ35" s="51"/>
      <c r="BR35" s="51"/>
      <c r="BS35" s="51"/>
      <c r="BT35" s="51"/>
      <c r="BU35" s="51"/>
      <c r="BV35" s="51"/>
      <c r="BW35" s="51"/>
      <c r="BX35" s="51"/>
      <c r="BY35" s="51"/>
      <c r="BZ35" s="51"/>
    </row>
    <row r="36" spans="1:78" ht="10.5" customHeight="1">
      <c r="A36" s="422" t="s">
        <v>117</v>
      </c>
      <c r="B36" s="52" t="s">
        <v>118</v>
      </c>
      <c r="C36" s="53"/>
      <c r="D36" s="85">
        <v>6427318</v>
      </c>
      <c r="E36" s="86">
        <v>6994765</v>
      </c>
      <c r="F36" s="85">
        <v>8530399</v>
      </c>
      <c r="G36" s="85">
        <v>6219593</v>
      </c>
      <c r="H36" s="85">
        <v>6909858</v>
      </c>
      <c r="I36" s="56">
        <f t="shared" si="4"/>
        <v>690265</v>
      </c>
      <c r="J36" s="57">
        <f t="shared" si="5"/>
        <v>11.098234241372387</v>
      </c>
      <c r="K36" s="85"/>
      <c r="L36" s="86"/>
      <c r="M36" s="85"/>
      <c r="N36" s="85"/>
      <c r="O36" s="85">
        <v>3872</v>
      </c>
      <c r="P36" s="56">
        <f t="shared" si="6"/>
        <v>3872</v>
      </c>
      <c r="Q36" s="57"/>
      <c r="R36" s="85">
        <v>36365</v>
      </c>
      <c r="S36" s="86">
        <v>267350</v>
      </c>
      <c r="T36" s="85">
        <v>229885</v>
      </c>
      <c r="U36" s="85">
        <v>253850</v>
      </c>
      <c r="V36" s="85">
        <v>273068</v>
      </c>
      <c r="W36" s="56">
        <f t="shared" si="7"/>
        <v>19218</v>
      </c>
      <c r="X36" s="57">
        <f t="shared" si="8"/>
        <v>7.5706125664762665</v>
      </c>
      <c r="Y36" s="87">
        <v>6149</v>
      </c>
      <c r="Z36" s="93">
        <v>3095</v>
      </c>
      <c r="AA36" s="87">
        <v>1083</v>
      </c>
      <c r="AB36" s="87"/>
      <c r="AC36" s="87"/>
      <c r="AD36" s="56">
        <f t="shared" si="9"/>
        <v>0</v>
      </c>
      <c r="AE36" s="57"/>
      <c r="AF36" s="91">
        <v>1922130</v>
      </c>
      <c r="AG36" s="92">
        <v>2549336</v>
      </c>
      <c r="AH36" s="92">
        <v>2128244</v>
      </c>
      <c r="AI36" s="92">
        <v>2616666</v>
      </c>
      <c r="AJ36" s="92">
        <v>2889910</v>
      </c>
      <c r="AK36" s="56">
        <f t="shared" si="10"/>
        <v>273244</v>
      </c>
      <c r="AL36" s="57">
        <f t="shared" si="11"/>
        <v>10.44244852036905</v>
      </c>
      <c r="AM36" s="87">
        <v>0</v>
      </c>
      <c r="AN36" s="93">
        <v>3402</v>
      </c>
      <c r="AO36" s="87">
        <v>1940</v>
      </c>
      <c r="AP36" s="87">
        <v>702</v>
      </c>
      <c r="AQ36" s="87">
        <v>710</v>
      </c>
      <c r="AR36" s="56">
        <f t="shared" si="12"/>
        <v>8</v>
      </c>
      <c r="AS36" s="57">
        <f t="shared" si="13"/>
        <v>1.1396011396011396</v>
      </c>
      <c r="AT36" s="91">
        <v>0</v>
      </c>
      <c r="AU36" s="87">
        <v>0</v>
      </c>
      <c r="AV36" s="87">
        <v>0</v>
      </c>
      <c r="AW36" s="87"/>
      <c r="AX36" s="87"/>
      <c r="AY36" s="56">
        <f t="shared" si="14"/>
        <v>0</v>
      </c>
      <c r="AZ36" s="57"/>
      <c r="BA36" s="94">
        <v>8551960</v>
      </c>
      <c r="BB36" s="95">
        <f t="shared" si="0"/>
        <v>9817948</v>
      </c>
      <c r="BC36" s="95">
        <f t="shared" si="1"/>
        <v>10891551</v>
      </c>
      <c r="BD36" s="95">
        <f t="shared" si="2"/>
        <v>9090811</v>
      </c>
      <c r="BE36" s="95">
        <f t="shared" si="3"/>
        <v>10077418</v>
      </c>
      <c r="BF36" s="56">
        <f t="shared" si="15"/>
        <v>986607</v>
      </c>
      <c r="BG36" s="57">
        <f t="shared" si="16"/>
        <v>10.852794101648357</v>
      </c>
      <c r="BI36" s="51" t="s">
        <v>119</v>
      </c>
      <c r="BJ36" s="51" t="s">
        <v>119</v>
      </c>
      <c r="BK36" s="51" t="s">
        <v>119</v>
      </c>
      <c r="BL36" s="51" t="s">
        <v>119</v>
      </c>
      <c r="BM36" s="51" t="s">
        <v>119</v>
      </c>
      <c r="BN36" s="51" t="s">
        <v>119</v>
      </c>
      <c r="BO36" s="51" t="s">
        <v>119</v>
      </c>
      <c r="BP36" s="51" t="s">
        <v>119</v>
      </c>
      <c r="BQ36" s="51"/>
      <c r="BR36" s="51"/>
      <c r="BS36" s="51"/>
      <c r="BT36" s="51"/>
      <c r="BU36" s="51"/>
      <c r="BV36" s="51"/>
      <c r="BW36" s="51"/>
      <c r="BX36" s="51"/>
      <c r="BY36" s="51"/>
      <c r="BZ36" s="51"/>
    </row>
    <row r="37" spans="1:78" ht="10.5" customHeight="1">
      <c r="A37" s="423"/>
      <c r="B37" s="62" t="s">
        <v>120</v>
      </c>
      <c r="C37" s="63"/>
      <c r="D37" s="64">
        <v>2965743</v>
      </c>
      <c r="E37" s="65">
        <v>2953689</v>
      </c>
      <c r="F37" s="64">
        <v>3851957</v>
      </c>
      <c r="G37" s="64">
        <v>4922945</v>
      </c>
      <c r="H37" s="64">
        <v>5311649</v>
      </c>
      <c r="I37" s="66">
        <f t="shared" si="4"/>
        <v>388704</v>
      </c>
      <c r="J37" s="67">
        <f t="shared" si="5"/>
        <v>7.8957615817361351</v>
      </c>
      <c r="K37" s="64">
        <v>9743</v>
      </c>
      <c r="L37" s="65">
        <v>11033</v>
      </c>
      <c r="M37" s="64">
        <v>6634</v>
      </c>
      <c r="N37" s="64">
        <v>6634</v>
      </c>
      <c r="O37" s="64">
        <v>3027</v>
      </c>
      <c r="P37" s="66">
        <f t="shared" si="6"/>
        <v>-3607</v>
      </c>
      <c r="Q37" s="67">
        <f t="shared" si="18"/>
        <v>-54.371419957793186</v>
      </c>
      <c r="R37" s="64">
        <v>0</v>
      </c>
      <c r="S37" s="65">
        <v>28082</v>
      </c>
      <c r="T37" s="64">
        <v>26048</v>
      </c>
      <c r="U37" s="64">
        <v>35692</v>
      </c>
      <c r="V37" s="64">
        <v>0</v>
      </c>
      <c r="W37" s="56">
        <f t="shared" si="7"/>
        <v>-35692</v>
      </c>
      <c r="X37" s="57">
        <f t="shared" si="8"/>
        <v>-100</v>
      </c>
      <c r="Y37" s="68">
        <v>0</v>
      </c>
      <c r="Z37" s="69">
        <v>0</v>
      </c>
      <c r="AA37" s="68">
        <v>0</v>
      </c>
      <c r="AB37" s="68"/>
      <c r="AC37" s="68"/>
      <c r="AD37" s="66">
        <f t="shared" si="9"/>
        <v>0</v>
      </c>
      <c r="AE37" s="67"/>
      <c r="AF37" s="70">
        <v>5057014</v>
      </c>
      <c r="AG37" s="71">
        <v>5109878</v>
      </c>
      <c r="AH37" s="71">
        <v>5900211</v>
      </c>
      <c r="AI37" s="71">
        <v>7500739</v>
      </c>
      <c r="AJ37" s="71">
        <v>7081665</v>
      </c>
      <c r="AK37" s="66">
        <f t="shared" si="10"/>
        <v>-419074</v>
      </c>
      <c r="AL37" s="67">
        <f t="shared" si="11"/>
        <v>-5.5871028174690522</v>
      </c>
      <c r="AM37" s="68">
        <v>69431</v>
      </c>
      <c r="AN37" s="69">
        <v>68212</v>
      </c>
      <c r="AO37" s="68">
        <v>66707</v>
      </c>
      <c r="AP37" s="68">
        <v>47359</v>
      </c>
      <c r="AQ37" s="68">
        <v>60775</v>
      </c>
      <c r="AR37" s="66">
        <f t="shared" si="12"/>
        <v>13416</v>
      </c>
      <c r="AS37" s="67">
        <f t="shared" si="13"/>
        <v>28.32830085094702</v>
      </c>
      <c r="AT37" s="70">
        <v>2743</v>
      </c>
      <c r="AU37" s="68">
        <v>1827</v>
      </c>
      <c r="AV37" s="68">
        <v>3512</v>
      </c>
      <c r="AW37" s="68">
        <v>2056</v>
      </c>
      <c r="AX37" s="68">
        <v>1282</v>
      </c>
      <c r="AY37" s="66">
        <f t="shared" si="14"/>
        <v>-774</v>
      </c>
      <c r="AZ37" s="67">
        <f t="shared" si="17"/>
        <v>-37.645914396887157</v>
      </c>
      <c r="BA37" s="72">
        <v>8141039</v>
      </c>
      <c r="BB37" s="73">
        <f t="shared" si="0"/>
        <v>8172721</v>
      </c>
      <c r="BC37" s="73">
        <f t="shared" si="1"/>
        <v>9855069</v>
      </c>
      <c r="BD37" s="73">
        <f t="shared" si="2"/>
        <v>12515425</v>
      </c>
      <c r="BE37" s="73">
        <f t="shared" si="3"/>
        <v>12458398</v>
      </c>
      <c r="BF37" s="66">
        <f t="shared" si="15"/>
        <v>-57027</v>
      </c>
      <c r="BG37" s="67">
        <f t="shared" si="16"/>
        <v>-0.45565372330544113</v>
      </c>
      <c r="BI37" s="51" t="s">
        <v>121</v>
      </c>
      <c r="BJ37" s="51" t="s">
        <v>121</v>
      </c>
      <c r="BK37" s="51" t="s">
        <v>121</v>
      </c>
      <c r="BL37" s="51" t="s">
        <v>121</v>
      </c>
      <c r="BM37" s="51" t="s">
        <v>121</v>
      </c>
      <c r="BN37" s="51" t="s">
        <v>121</v>
      </c>
      <c r="BO37" s="51" t="s">
        <v>121</v>
      </c>
      <c r="BP37" s="51" t="s">
        <v>121</v>
      </c>
      <c r="BQ37" s="51"/>
      <c r="BR37" s="51"/>
      <c r="BS37" s="51"/>
      <c r="BT37" s="51"/>
      <c r="BU37" s="51"/>
      <c r="BV37" s="51"/>
      <c r="BW37" s="51"/>
      <c r="BX37" s="51"/>
      <c r="BY37" s="51"/>
      <c r="BZ37" s="51"/>
    </row>
    <row r="38" spans="1:78" ht="10.5" customHeight="1">
      <c r="A38" s="423"/>
      <c r="B38" s="62" t="s">
        <v>122</v>
      </c>
      <c r="C38" s="63"/>
      <c r="D38" s="64">
        <v>0</v>
      </c>
      <c r="E38" s="65">
        <v>0</v>
      </c>
      <c r="F38" s="64">
        <v>0</v>
      </c>
      <c r="G38" s="64"/>
      <c r="H38" s="64"/>
      <c r="I38" s="66">
        <f t="shared" si="4"/>
        <v>0</v>
      </c>
      <c r="J38" s="67"/>
      <c r="K38" s="64">
        <v>0</v>
      </c>
      <c r="L38" s="65">
        <v>0</v>
      </c>
      <c r="M38" s="64"/>
      <c r="N38" s="64"/>
      <c r="O38" s="64"/>
      <c r="P38" s="66">
        <f t="shared" si="6"/>
        <v>0</v>
      </c>
      <c r="Q38" s="67"/>
      <c r="R38" s="64">
        <v>0</v>
      </c>
      <c r="S38" s="65">
        <v>0</v>
      </c>
      <c r="T38" s="64">
        <v>0</v>
      </c>
      <c r="U38" s="64"/>
      <c r="V38" s="64"/>
      <c r="W38" s="56">
        <f t="shared" si="7"/>
        <v>0</v>
      </c>
      <c r="X38" s="57"/>
      <c r="Y38" s="68">
        <v>0</v>
      </c>
      <c r="Z38" s="69">
        <v>0</v>
      </c>
      <c r="AA38" s="68">
        <v>0</v>
      </c>
      <c r="AB38" s="68"/>
      <c r="AC38" s="68"/>
      <c r="AD38" s="66">
        <f t="shared" si="9"/>
        <v>0</v>
      </c>
      <c r="AE38" s="67"/>
      <c r="AF38" s="70">
        <v>115574</v>
      </c>
      <c r="AG38" s="71">
        <v>0</v>
      </c>
      <c r="AH38" s="71">
        <v>18676</v>
      </c>
      <c r="AI38" s="71">
        <v>0</v>
      </c>
      <c r="AJ38" s="71"/>
      <c r="AK38" s="66">
        <f t="shared" si="10"/>
        <v>0</v>
      </c>
      <c r="AL38" s="67"/>
      <c r="AM38" s="68">
        <v>0</v>
      </c>
      <c r="AN38" s="69">
        <v>0</v>
      </c>
      <c r="AO38" s="68"/>
      <c r="AP38" s="68"/>
      <c r="AQ38" s="68"/>
      <c r="AR38" s="66">
        <f t="shared" si="12"/>
        <v>0</v>
      </c>
      <c r="AS38" s="67"/>
      <c r="AT38" s="70">
        <v>0</v>
      </c>
      <c r="AU38" s="68">
        <v>0</v>
      </c>
      <c r="AV38" s="68">
        <v>0</v>
      </c>
      <c r="AW38" s="68"/>
      <c r="AX38" s="68"/>
      <c r="AY38" s="66">
        <f t="shared" si="14"/>
        <v>0</v>
      </c>
      <c r="AZ38" s="67"/>
      <c r="BA38" s="72">
        <v>115574</v>
      </c>
      <c r="BB38" s="73">
        <f t="shared" si="0"/>
        <v>0</v>
      </c>
      <c r="BC38" s="73">
        <f t="shared" si="1"/>
        <v>18676</v>
      </c>
      <c r="BD38" s="73">
        <f t="shared" si="2"/>
        <v>0</v>
      </c>
      <c r="BE38" s="73">
        <f t="shared" si="3"/>
        <v>0</v>
      </c>
      <c r="BF38" s="66">
        <f t="shared" si="15"/>
        <v>0</v>
      </c>
      <c r="BG38" s="67"/>
      <c r="BI38" s="51" t="s">
        <v>123</v>
      </c>
      <c r="BJ38" s="51" t="s">
        <v>123</v>
      </c>
      <c r="BK38" s="51" t="s">
        <v>123</v>
      </c>
      <c r="BL38" s="51" t="s">
        <v>123</v>
      </c>
      <c r="BM38" s="51" t="s">
        <v>123</v>
      </c>
      <c r="BN38" s="51" t="s">
        <v>123</v>
      </c>
      <c r="BO38" s="51" t="s">
        <v>123</v>
      </c>
      <c r="BP38" s="51" t="s">
        <v>123</v>
      </c>
      <c r="BQ38" s="51"/>
      <c r="BR38" s="51"/>
      <c r="BS38" s="51"/>
      <c r="BT38" s="51"/>
      <c r="BU38" s="51"/>
      <c r="BV38" s="51"/>
      <c r="BW38" s="51"/>
      <c r="BX38" s="51"/>
      <c r="BY38" s="51"/>
      <c r="BZ38" s="51"/>
    </row>
    <row r="39" spans="1:78" ht="10.5" customHeight="1">
      <c r="A39" s="423"/>
      <c r="B39" s="62" t="s">
        <v>124</v>
      </c>
      <c r="C39" s="63"/>
      <c r="D39" s="64">
        <v>0</v>
      </c>
      <c r="E39" s="65">
        <v>0</v>
      </c>
      <c r="F39" s="64">
        <v>0</v>
      </c>
      <c r="G39" s="64"/>
      <c r="H39" s="64">
        <v>39165</v>
      </c>
      <c r="I39" s="66">
        <f t="shared" si="4"/>
        <v>39165</v>
      </c>
      <c r="J39" s="67"/>
      <c r="K39" s="64">
        <v>0</v>
      </c>
      <c r="L39" s="65">
        <v>0</v>
      </c>
      <c r="M39" s="64"/>
      <c r="N39" s="64"/>
      <c r="O39" s="64"/>
      <c r="P39" s="66">
        <f t="shared" si="6"/>
        <v>0</v>
      </c>
      <c r="Q39" s="67"/>
      <c r="R39" s="64">
        <v>0</v>
      </c>
      <c r="S39" s="65">
        <v>0</v>
      </c>
      <c r="T39" s="64">
        <v>0</v>
      </c>
      <c r="U39" s="64"/>
      <c r="V39" s="64"/>
      <c r="W39" s="56">
        <f t="shared" si="7"/>
        <v>0</v>
      </c>
      <c r="X39" s="57"/>
      <c r="Y39" s="68">
        <v>0</v>
      </c>
      <c r="Z39" s="69">
        <v>0</v>
      </c>
      <c r="AA39" s="68">
        <v>0</v>
      </c>
      <c r="AB39" s="68"/>
      <c r="AC39" s="68"/>
      <c r="AD39" s="66">
        <f t="shared" si="9"/>
        <v>0</v>
      </c>
      <c r="AE39" s="67"/>
      <c r="AF39" s="70">
        <v>13385</v>
      </c>
      <c r="AG39" s="71">
        <v>11694</v>
      </c>
      <c r="AH39" s="71">
        <v>0</v>
      </c>
      <c r="AI39" s="71">
        <v>176217</v>
      </c>
      <c r="AJ39" s="71">
        <v>231731</v>
      </c>
      <c r="AK39" s="66">
        <f t="shared" si="10"/>
        <v>55514</v>
      </c>
      <c r="AL39" s="67">
        <f t="shared" si="11"/>
        <v>31.503203436671829</v>
      </c>
      <c r="AM39" s="68">
        <v>0</v>
      </c>
      <c r="AN39" s="69">
        <v>0</v>
      </c>
      <c r="AO39" s="68"/>
      <c r="AP39" s="68"/>
      <c r="AQ39" s="68"/>
      <c r="AR39" s="66">
        <f t="shared" si="12"/>
        <v>0</v>
      </c>
      <c r="AS39" s="67"/>
      <c r="AT39" s="70">
        <v>0</v>
      </c>
      <c r="AU39" s="68">
        <v>0</v>
      </c>
      <c r="AV39" s="68">
        <v>0</v>
      </c>
      <c r="AW39" s="68"/>
      <c r="AX39" s="68"/>
      <c r="AY39" s="66">
        <f t="shared" si="14"/>
        <v>0</v>
      </c>
      <c r="AZ39" s="67"/>
      <c r="BA39" s="72">
        <v>13385</v>
      </c>
      <c r="BB39" s="73">
        <f t="shared" si="0"/>
        <v>11694</v>
      </c>
      <c r="BC39" s="76">
        <f t="shared" si="1"/>
        <v>0</v>
      </c>
      <c r="BD39" s="76">
        <f t="shared" si="2"/>
        <v>176217</v>
      </c>
      <c r="BE39" s="76">
        <f t="shared" si="3"/>
        <v>270896</v>
      </c>
      <c r="BF39" s="66">
        <f t="shared" si="15"/>
        <v>94679</v>
      </c>
      <c r="BG39" s="67">
        <f t="shared" si="16"/>
        <v>53.728641391012225</v>
      </c>
      <c r="BI39" s="51" t="s">
        <v>125</v>
      </c>
      <c r="BJ39" s="51" t="s">
        <v>125</v>
      </c>
      <c r="BK39" s="51" t="s">
        <v>125</v>
      </c>
      <c r="BL39" s="51" t="s">
        <v>125</v>
      </c>
      <c r="BM39" s="51" t="s">
        <v>125</v>
      </c>
      <c r="BN39" s="51" t="s">
        <v>125</v>
      </c>
      <c r="BO39" s="51" t="s">
        <v>125</v>
      </c>
      <c r="BP39" s="51" t="s">
        <v>125</v>
      </c>
      <c r="BQ39" s="51"/>
      <c r="BR39" s="51"/>
      <c r="BS39" s="51"/>
      <c r="BT39" s="51"/>
      <c r="BU39" s="51"/>
      <c r="BV39" s="51"/>
      <c r="BW39" s="51"/>
      <c r="BX39" s="51"/>
      <c r="BY39" s="51"/>
      <c r="BZ39" s="51"/>
    </row>
    <row r="40" spans="1:78" ht="10.5" customHeight="1">
      <c r="A40" s="423"/>
      <c r="B40" s="62" t="s">
        <v>126</v>
      </c>
      <c r="C40" s="63"/>
      <c r="D40" s="64">
        <v>2975473</v>
      </c>
      <c r="E40" s="65">
        <v>4241142</v>
      </c>
      <c r="F40" s="64">
        <v>2616413</v>
      </c>
      <c r="G40" s="64">
        <v>2739316</v>
      </c>
      <c r="H40" s="64">
        <v>3065807</v>
      </c>
      <c r="I40" s="66">
        <f t="shared" si="4"/>
        <v>326491</v>
      </c>
      <c r="J40" s="67">
        <f t="shared" si="5"/>
        <v>11.918705253428229</v>
      </c>
      <c r="K40" s="64">
        <v>1885</v>
      </c>
      <c r="L40" s="65">
        <v>9272</v>
      </c>
      <c r="M40" s="64"/>
      <c r="N40" s="64"/>
      <c r="O40" s="64"/>
      <c r="P40" s="66">
        <f t="shared" si="6"/>
        <v>0</v>
      </c>
      <c r="Q40" s="67"/>
      <c r="R40" s="64">
        <v>0</v>
      </c>
      <c r="S40" s="65">
        <v>0</v>
      </c>
      <c r="T40" s="64">
        <v>0</v>
      </c>
      <c r="U40" s="64"/>
      <c r="V40" s="64"/>
      <c r="W40" s="56">
        <f t="shared" si="7"/>
        <v>0</v>
      </c>
      <c r="X40" s="57"/>
      <c r="Y40" s="68">
        <v>0</v>
      </c>
      <c r="Z40" s="69">
        <v>0</v>
      </c>
      <c r="AA40" s="68">
        <v>0</v>
      </c>
      <c r="AB40" s="68"/>
      <c r="AC40" s="68"/>
      <c r="AD40" s="66">
        <f t="shared" si="9"/>
        <v>0</v>
      </c>
      <c r="AE40" s="67"/>
      <c r="AF40" s="70">
        <v>246028</v>
      </c>
      <c r="AG40" s="71">
        <v>511681</v>
      </c>
      <c r="AH40" s="71">
        <v>422975</v>
      </c>
      <c r="AI40" s="71">
        <v>456518</v>
      </c>
      <c r="AJ40" s="71">
        <v>640685</v>
      </c>
      <c r="AK40" s="66">
        <f t="shared" si="10"/>
        <v>184167</v>
      </c>
      <c r="AL40" s="67">
        <f t="shared" si="11"/>
        <v>40.341673274657296</v>
      </c>
      <c r="AM40" s="68">
        <v>0</v>
      </c>
      <c r="AN40" s="69">
        <v>0</v>
      </c>
      <c r="AO40" s="68"/>
      <c r="AP40" s="68">
        <v>11088</v>
      </c>
      <c r="AQ40" s="68"/>
      <c r="AR40" s="66">
        <f t="shared" si="12"/>
        <v>-11088</v>
      </c>
      <c r="AS40" s="67">
        <f t="shared" si="13"/>
        <v>-100</v>
      </c>
      <c r="AT40" s="70">
        <v>0</v>
      </c>
      <c r="AU40" s="68">
        <v>0</v>
      </c>
      <c r="AV40" s="68">
        <v>0</v>
      </c>
      <c r="AW40" s="68"/>
      <c r="AX40" s="68"/>
      <c r="AY40" s="66">
        <f t="shared" si="14"/>
        <v>0</v>
      </c>
      <c r="AZ40" s="67"/>
      <c r="BA40" s="72">
        <v>3223386</v>
      </c>
      <c r="BB40" s="73">
        <f t="shared" si="0"/>
        <v>4762095</v>
      </c>
      <c r="BC40" s="73">
        <f t="shared" si="1"/>
        <v>3039388</v>
      </c>
      <c r="BD40" s="73">
        <f t="shared" si="2"/>
        <v>3206922</v>
      </c>
      <c r="BE40" s="73">
        <f t="shared" si="3"/>
        <v>3706492</v>
      </c>
      <c r="BF40" s="66">
        <f t="shared" si="15"/>
        <v>499570</v>
      </c>
      <c r="BG40" s="67">
        <f t="shared" si="16"/>
        <v>15.577865629410381</v>
      </c>
      <c r="BI40" s="51" t="s">
        <v>127</v>
      </c>
      <c r="BJ40" s="51" t="s">
        <v>127</v>
      </c>
      <c r="BK40" s="51" t="s">
        <v>127</v>
      </c>
      <c r="BL40" s="51" t="s">
        <v>127</v>
      </c>
      <c r="BM40" s="51" t="s">
        <v>127</v>
      </c>
      <c r="BN40" s="51" t="s">
        <v>127</v>
      </c>
      <c r="BO40" s="51" t="s">
        <v>127</v>
      </c>
      <c r="BP40" s="51" t="s">
        <v>127</v>
      </c>
      <c r="BQ40" s="51"/>
      <c r="BR40" s="51"/>
      <c r="BS40" s="51"/>
      <c r="BT40" s="51"/>
      <c r="BU40" s="51"/>
      <c r="BV40" s="51"/>
      <c r="BW40" s="51"/>
      <c r="BX40" s="51"/>
      <c r="BY40" s="51"/>
      <c r="BZ40" s="51"/>
    </row>
    <row r="41" spans="1:78" ht="10.5" customHeight="1">
      <c r="A41" s="423"/>
      <c r="B41" s="62" t="s">
        <v>128</v>
      </c>
      <c r="C41" s="63"/>
      <c r="D41" s="64">
        <v>0</v>
      </c>
      <c r="E41" s="65">
        <v>0</v>
      </c>
      <c r="F41" s="64">
        <v>0</v>
      </c>
      <c r="G41" s="64">
        <v>27662</v>
      </c>
      <c r="H41" s="64">
        <v>20976</v>
      </c>
      <c r="I41" s="66">
        <f t="shared" si="4"/>
        <v>-6686</v>
      </c>
      <c r="J41" s="67">
        <f t="shared" si="5"/>
        <v>-24.170341985395126</v>
      </c>
      <c r="K41" s="64">
        <v>0</v>
      </c>
      <c r="L41" s="65">
        <v>0</v>
      </c>
      <c r="M41" s="64"/>
      <c r="N41" s="64"/>
      <c r="O41" s="64"/>
      <c r="P41" s="99">
        <f t="shared" si="6"/>
        <v>0</v>
      </c>
      <c r="Q41" s="119"/>
      <c r="R41" s="64">
        <v>4770</v>
      </c>
      <c r="S41" s="65">
        <v>0</v>
      </c>
      <c r="T41" s="64">
        <v>0</v>
      </c>
      <c r="U41" s="64"/>
      <c r="V41" s="64"/>
      <c r="W41" s="56">
        <f t="shared" si="7"/>
        <v>0</v>
      </c>
      <c r="X41" s="57"/>
      <c r="Y41" s="68">
        <v>0</v>
      </c>
      <c r="Z41" s="69">
        <v>0</v>
      </c>
      <c r="AA41" s="68">
        <v>0</v>
      </c>
      <c r="AB41" s="68"/>
      <c r="AC41" s="68"/>
      <c r="AD41" s="66">
        <f t="shared" si="9"/>
        <v>0</v>
      </c>
      <c r="AE41" s="67"/>
      <c r="AF41" s="70">
        <v>0</v>
      </c>
      <c r="AG41" s="71">
        <v>524096</v>
      </c>
      <c r="AH41" s="71">
        <v>0</v>
      </c>
      <c r="AI41" s="71"/>
      <c r="AJ41" s="71">
        <v>10152</v>
      </c>
      <c r="AK41" s="66">
        <f t="shared" si="10"/>
        <v>10152</v>
      </c>
      <c r="AL41" s="67"/>
      <c r="AM41" s="68">
        <v>0</v>
      </c>
      <c r="AN41" s="69">
        <v>0</v>
      </c>
      <c r="AO41" s="68"/>
      <c r="AP41" s="68"/>
      <c r="AQ41" s="68"/>
      <c r="AR41" s="66">
        <f t="shared" si="12"/>
        <v>0</v>
      </c>
      <c r="AS41" s="67"/>
      <c r="AT41" s="70">
        <v>0</v>
      </c>
      <c r="AU41" s="68">
        <v>0</v>
      </c>
      <c r="AV41" s="68">
        <v>0</v>
      </c>
      <c r="AW41" s="68"/>
      <c r="AX41" s="68"/>
      <c r="AY41" s="66">
        <f t="shared" si="14"/>
        <v>0</v>
      </c>
      <c r="AZ41" s="67"/>
      <c r="BA41" s="72">
        <v>0</v>
      </c>
      <c r="BB41" s="73">
        <f t="shared" si="0"/>
        <v>524096</v>
      </c>
      <c r="BC41" s="73">
        <f t="shared" si="1"/>
        <v>0</v>
      </c>
      <c r="BD41" s="73">
        <f t="shared" si="2"/>
        <v>27662</v>
      </c>
      <c r="BE41" s="73">
        <f t="shared" si="3"/>
        <v>31128</v>
      </c>
      <c r="BF41" s="66">
        <f t="shared" si="15"/>
        <v>3466</v>
      </c>
      <c r="BG41" s="67">
        <f t="shared" si="16"/>
        <v>12.529824307714554</v>
      </c>
      <c r="BI41" s="51" t="s">
        <v>129</v>
      </c>
      <c r="BJ41" s="51" t="s">
        <v>129</v>
      </c>
      <c r="BK41" s="51" t="s">
        <v>129</v>
      </c>
      <c r="BL41" s="51" t="s">
        <v>129</v>
      </c>
      <c r="BM41" s="51" t="s">
        <v>129</v>
      </c>
      <c r="BN41" s="51" t="s">
        <v>129</v>
      </c>
      <c r="BO41" s="51" t="s">
        <v>129</v>
      </c>
      <c r="BP41" s="51" t="s">
        <v>129</v>
      </c>
      <c r="BQ41" s="51"/>
      <c r="BR41" s="51"/>
      <c r="BS41" s="51"/>
      <c r="BT41" s="51"/>
      <c r="BU41" s="51"/>
      <c r="BV41" s="51"/>
      <c r="BW41" s="51"/>
      <c r="BX41" s="51"/>
      <c r="BY41" s="51"/>
      <c r="BZ41" s="51"/>
    </row>
    <row r="42" spans="1:78" ht="10.5" customHeight="1">
      <c r="A42" s="423"/>
      <c r="B42" s="62" t="s">
        <v>130</v>
      </c>
      <c r="C42" s="63"/>
      <c r="D42" s="64">
        <v>1007736</v>
      </c>
      <c r="E42" s="65">
        <v>1418083</v>
      </c>
      <c r="F42" s="64">
        <v>1190953</v>
      </c>
      <c r="G42" s="64">
        <v>1391817</v>
      </c>
      <c r="H42" s="64">
        <v>1321531</v>
      </c>
      <c r="I42" s="66">
        <f t="shared" si="4"/>
        <v>-70286</v>
      </c>
      <c r="J42" s="67">
        <f t="shared" si="5"/>
        <v>-5.0499455028929807</v>
      </c>
      <c r="K42" s="64">
        <v>420</v>
      </c>
      <c r="L42" s="65">
        <v>1104</v>
      </c>
      <c r="M42" s="64"/>
      <c r="N42" s="64"/>
      <c r="O42" s="64"/>
      <c r="P42" s="56">
        <f t="shared" si="6"/>
        <v>0</v>
      </c>
      <c r="Q42" s="57"/>
      <c r="R42" s="64">
        <v>237498</v>
      </c>
      <c r="S42" s="65">
        <v>3578</v>
      </c>
      <c r="T42" s="64">
        <v>5339</v>
      </c>
      <c r="U42" s="64">
        <v>32125</v>
      </c>
      <c r="V42" s="64">
        <v>106729</v>
      </c>
      <c r="W42" s="56">
        <f t="shared" si="7"/>
        <v>74604</v>
      </c>
      <c r="X42" s="57">
        <f t="shared" si="8"/>
        <v>232.23035019455253</v>
      </c>
      <c r="Y42" s="68">
        <v>0</v>
      </c>
      <c r="Z42" s="69">
        <v>0</v>
      </c>
      <c r="AA42" s="68">
        <v>0</v>
      </c>
      <c r="AB42" s="68"/>
      <c r="AC42" s="68"/>
      <c r="AD42" s="66">
        <f t="shared" si="9"/>
        <v>0</v>
      </c>
      <c r="AE42" s="67"/>
      <c r="AF42" s="70">
        <v>182629</v>
      </c>
      <c r="AG42" s="71">
        <v>332740</v>
      </c>
      <c r="AH42" s="71">
        <v>423470</v>
      </c>
      <c r="AI42" s="71">
        <v>875682</v>
      </c>
      <c r="AJ42" s="71">
        <v>645618</v>
      </c>
      <c r="AK42" s="66">
        <f t="shared" si="10"/>
        <v>-230064</v>
      </c>
      <c r="AL42" s="67">
        <f t="shared" si="11"/>
        <v>-26.272550994539113</v>
      </c>
      <c r="AM42" s="68">
        <v>0</v>
      </c>
      <c r="AN42" s="69">
        <v>540</v>
      </c>
      <c r="AO42" s="68">
        <v>185</v>
      </c>
      <c r="AP42" s="68">
        <v>46</v>
      </c>
      <c r="AQ42" s="68">
        <v>48</v>
      </c>
      <c r="AR42" s="66">
        <f t="shared" si="12"/>
        <v>2</v>
      </c>
      <c r="AS42" s="67">
        <f t="shared" si="13"/>
        <v>4.3478260869565215</v>
      </c>
      <c r="AT42" s="70"/>
      <c r="AU42" s="68"/>
      <c r="AV42" s="68"/>
      <c r="AW42" s="68"/>
      <c r="AX42" s="68"/>
      <c r="AY42" s="66">
        <f t="shared" si="14"/>
        <v>0</v>
      </c>
      <c r="AZ42" s="67"/>
      <c r="BA42" s="72">
        <v>1195555</v>
      </c>
      <c r="BB42" s="73">
        <f t="shared" si="0"/>
        <v>1756045</v>
      </c>
      <c r="BC42" s="73">
        <f t="shared" si="1"/>
        <v>1619947</v>
      </c>
      <c r="BD42" s="73">
        <f t="shared" si="2"/>
        <v>2299670</v>
      </c>
      <c r="BE42" s="73">
        <f t="shared" si="3"/>
        <v>2073926</v>
      </c>
      <c r="BF42" s="66">
        <f t="shared" si="15"/>
        <v>-225744</v>
      </c>
      <c r="BG42" s="67">
        <f t="shared" si="16"/>
        <v>-9.8163649567111815</v>
      </c>
      <c r="BI42" s="51" t="s">
        <v>131</v>
      </c>
      <c r="BJ42" s="51" t="s">
        <v>131</v>
      </c>
      <c r="BK42" s="51" t="s">
        <v>131</v>
      </c>
      <c r="BL42" s="51" t="s">
        <v>131</v>
      </c>
      <c r="BM42" s="51" t="s">
        <v>131</v>
      </c>
      <c r="BN42" s="51" t="s">
        <v>131</v>
      </c>
      <c r="BO42" s="51" t="s">
        <v>131</v>
      </c>
      <c r="BP42" s="51" t="s">
        <v>131</v>
      </c>
      <c r="BQ42" s="51"/>
      <c r="BR42" s="51"/>
      <c r="BS42" s="51"/>
      <c r="BT42" s="51"/>
      <c r="BU42" s="51"/>
      <c r="BV42" s="51"/>
      <c r="BW42" s="51"/>
      <c r="BX42" s="51"/>
      <c r="BY42" s="51"/>
      <c r="BZ42" s="51"/>
    </row>
    <row r="43" spans="1:78" ht="10.5" customHeight="1">
      <c r="A43" s="424"/>
      <c r="B43" s="96" t="s">
        <v>132</v>
      </c>
      <c r="C43" s="41" t="s">
        <v>133</v>
      </c>
      <c r="D43" s="97">
        <v>13376270</v>
      </c>
      <c r="E43" s="98">
        <v>15607679</v>
      </c>
      <c r="F43" s="97">
        <f>SUM(F36:F42)</f>
        <v>16189722</v>
      </c>
      <c r="G43" s="97">
        <f>SUM(G36:G42)</f>
        <v>15301333</v>
      </c>
      <c r="H43" s="97">
        <f>SUM(H36:H42)</f>
        <v>16668986</v>
      </c>
      <c r="I43" s="81">
        <f t="shared" si="4"/>
        <v>1367653</v>
      </c>
      <c r="J43" s="82">
        <f t="shared" si="5"/>
        <v>8.9381297694782536</v>
      </c>
      <c r="K43" s="97">
        <v>12048</v>
      </c>
      <c r="L43" s="98">
        <v>21409</v>
      </c>
      <c r="M43" s="97">
        <f>SUM(M36:M42)</f>
        <v>6634</v>
      </c>
      <c r="N43" s="97">
        <f>SUM(N36:N42)</f>
        <v>6634</v>
      </c>
      <c r="O43" s="97">
        <f>SUM(O36:O42)</f>
        <v>6899</v>
      </c>
      <c r="P43" s="81">
        <f t="shared" si="6"/>
        <v>265</v>
      </c>
      <c r="Q43" s="82">
        <f t="shared" si="18"/>
        <v>3.9945734097075669</v>
      </c>
      <c r="R43" s="97"/>
      <c r="S43" s="98">
        <v>299010</v>
      </c>
      <c r="T43" s="97">
        <f>SUM(T36:T42)</f>
        <v>261272</v>
      </c>
      <c r="U43" s="97">
        <f>SUM(U36:U42)</f>
        <v>321667</v>
      </c>
      <c r="V43" s="97">
        <f>SUM(V36:V42)</f>
        <v>379797</v>
      </c>
      <c r="W43" s="56">
        <f t="shared" si="7"/>
        <v>58130</v>
      </c>
      <c r="X43" s="57">
        <f t="shared" si="8"/>
        <v>18.071483863747293</v>
      </c>
      <c r="Y43" s="120">
        <v>6149</v>
      </c>
      <c r="Z43" s="121">
        <v>3095</v>
      </c>
      <c r="AA43" s="120">
        <f>SUM(AA36:AA42)</f>
        <v>1083</v>
      </c>
      <c r="AB43" s="97">
        <f>SUM(AB36:AB42)</f>
        <v>0</v>
      </c>
      <c r="AC43" s="97"/>
      <c r="AD43" s="81">
        <f t="shared" si="9"/>
        <v>0</v>
      </c>
      <c r="AE43" s="82"/>
      <c r="AF43" s="122">
        <v>7536760</v>
      </c>
      <c r="AG43" s="101">
        <v>9039425</v>
      </c>
      <c r="AH43" s="97">
        <v>9110825</v>
      </c>
      <c r="AI43" s="97">
        <f>SUM(AI36:AI42)</f>
        <v>11625822</v>
      </c>
      <c r="AJ43" s="97">
        <f>SUM(AJ36:AJ42)</f>
        <v>11499761</v>
      </c>
      <c r="AK43" s="81">
        <f t="shared" si="10"/>
        <v>-126061</v>
      </c>
      <c r="AL43" s="82">
        <f t="shared" si="11"/>
        <v>-1.0843190270761069</v>
      </c>
      <c r="AM43" s="120">
        <v>69431</v>
      </c>
      <c r="AN43" s="121">
        <v>72154</v>
      </c>
      <c r="AO43" s="120">
        <f>SUM(AO36:AO42)</f>
        <v>68832</v>
      </c>
      <c r="AP43" s="120">
        <f>SUM(AP36:AP42)</f>
        <v>59195</v>
      </c>
      <c r="AQ43" s="120">
        <f>SUM(AQ36:AQ42)</f>
        <v>61533</v>
      </c>
      <c r="AR43" s="81">
        <f t="shared" si="12"/>
        <v>2338</v>
      </c>
      <c r="AS43" s="82">
        <f t="shared" si="13"/>
        <v>3.9496579102964779</v>
      </c>
      <c r="AT43" s="122">
        <v>2743</v>
      </c>
      <c r="AU43" s="120">
        <v>1827</v>
      </c>
      <c r="AV43" s="120">
        <f>SUM(AV36:AV42)</f>
        <v>3512</v>
      </c>
      <c r="AW43" s="120">
        <f>SUM(AW36:AW42)</f>
        <v>2056</v>
      </c>
      <c r="AX43" s="120">
        <f>SUM(AX36:AX42)</f>
        <v>1282</v>
      </c>
      <c r="AY43" s="81">
        <f t="shared" si="14"/>
        <v>-774</v>
      </c>
      <c r="AZ43" s="82">
        <f t="shared" si="17"/>
        <v>-37.645914396887157</v>
      </c>
      <c r="BA43" s="122">
        <v>21240899</v>
      </c>
      <c r="BB43" s="97">
        <f t="shared" si="0"/>
        <v>25044599</v>
      </c>
      <c r="BC43" s="97">
        <f t="shared" si="1"/>
        <v>25641880</v>
      </c>
      <c r="BD43" s="97">
        <f t="shared" si="2"/>
        <v>27316707</v>
      </c>
      <c r="BE43" s="97">
        <f t="shared" si="3"/>
        <v>28618258</v>
      </c>
      <c r="BF43" s="81">
        <f t="shared" si="15"/>
        <v>1301551</v>
      </c>
      <c r="BG43" s="82">
        <f t="shared" si="16"/>
        <v>4.764670207137339</v>
      </c>
      <c r="BI43" s="51" t="s">
        <v>134</v>
      </c>
      <c r="BJ43" s="51" t="s">
        <v>134</v>
      </c>
      <c r="BK43" s="51" t="s">
        <v>134</v>
      </c>
      <c r="BL43" s="51" t="s">
        <v>134</v>
      </c>
      <c r="BM43" s="51" t="s">
        <v>134</v>
      </c>
      <c r="BN43" s="51" t="s">
        <v>134</v>
      </c>
      <c r="BO43" s="51" t="s">
        <v>134</v>
      </c>
      <c r="BP43" s="51" t="s">
        <v>134</v>
      </c>
      <c r="BQ43" s="51"/>
      <c r="BR43" s="51"/>
      <c r="BS43" s="51"/>
      <c r="BT43" s="51"/>
      <c r="BU43" s="51"/>
      <c r="BV43" s="51"/>
      <c r="BW43" s="51"/>
      <c r="BX43" s="51"/>
      <c r="BY43" s="51"/>
      <c r="BZ43" s="51"/>
    </row>
    <row r="44" spans="1:78" ht="10.5" customHeight="1">
      <c r="A44" s="123" t="s">
        <v>135</v>
      </c>
      <c r="B44" s="124"/>
      <c r="C44" s="125" t="s">
        <v>136</v>
      </c>
      <c r="D44" s="126"/>
      <c r="E44" s="127"/>
      <c r="F44" s="128"/>
      <c r="G44" s="129"/>
      <c r="H44" s="406">
        <f>H35-H43</f>
        <v>21600</v>
      </c>
      <c r="I44" s="56">
        <f t="shared" si="4"/>
        <v>21600</v>
      </c>
      <c r="J44" s="57"/>
      <c r="K44" s="128"/>
      <c r="L44" s="132"/>
      <c r="M44" s="128"/>
      <c r="N44" s="133">
        <f>N35-N43</f>
        <v>131</v>
      </c>
      <c r="O44" s="133"/>
      <c r="P44" s="56">
        <f t="shared" si="6"/>
        <v>-131</v>
      </c>
      <c r="Q44" s="57">
        <f t="shared" si="18"/>
        <v>-100</v>
      </c>
      <c r="R44" s="128">
        <v>0</v>
      </c>
      <c r="S44" s="132"/>
      <c r="T44" s="135"/>
      <c r="U44" s="133">
        <f>U35-U43</f>
        <v>26251</v>
      </c>
      <c r="V44" s="133">
        <f>V35-V43</f>
        <v>27621</v>
      </c>
      <c r="W44" s="56">
        <f t="shared" ref="W44" si="19">V44-U44</f>
        <v>1370</v>
      </c>
      <c r="X44" s="57">
        <f t="shared" ref="X44:X45" si="20">W44/U44*100</f>
        <v>5.2188488057597811</v>
      </c>
      <c r="Y44" s="135">
        <v>0</v>
      </c>
      <c r="Z44" s="136">
        <v>0</v>
      </c>
      <c r="AA44" s="135">
        <f>AA35-AA43</f>
        <v>0</v>
      </c>
      <c r="AB44" s="135"/>
      <c r="AC44" s="401"/>
      <c r="AD44" s="130">
        <f t="shared" ref="AD44:AD46" si="21">AB44-AA44</f>
        <v>0</v>
      </c>
      <c r="AE44" s="131"/>
      <c r="AF44" s="137">
        <v>21028</v>
      </c>
      <c r="AG44" s="133">
        <v>-330</v>
      </c>
      <c r="AH44" s="133">
        <f>AH35-AH43</f>
        <v>-10423</v>
      </c>
      <c r="AI44" s="133">
        <f>AI35-AI43</f>
        <v>106900</v>
      </c>
      <c r="AJ44" s="133">
        <f>AJ35-AJ43</f>
        <v>67000</v>
      </c>
      <c r="AK44" s="56">
        <f t="shared" si="10"/>
        <v>-39900</v>
      </c>
      <c r="AL44" s="57">
        <f t="shared" si="11"/>
        <v>-37.324602432179603</v>
      </c>
      <c r="AM44" s="135">
        <v>0</v>
      </c>
      <c r="AN44" s="136">
        <v>0</v>
      </c>
      <c r="AO44" s="135">
        <f>AO35-AO43</f>
        <v>0</v>
      </c>
      <c r="AP44" s="135">
        <f>AP35-AP43</f>
        <v>0</v>
      </c>
      <c r="AQ44" s="135">
        <f>AQ35-AQ43</f>
        <v>0</v>
      </c>
      <c r="AR44" s="56">
        <f t="shared" ref="AR44:AR46" si="22">AQ44-AP44</f>
        <v>0</v>
      </c>
      <c r="AS44" s="57"/>
      <c r="AT44" s="137">
        <v>0</v>
      </c>
      <c r="AU44" s="135">
        <v>0</v>
      </c>
      <c r="AV44" s="135">
        <f>AV35-AV43</f>
        <v>0</v>
      </c>
      <c r="AW44" s="135">
        <f>AW35-AW43</f>
        <v>0</v>
      </c>
      <c r="AX44" s="135">
        <f>AX35-AX43</f>
        <v>0</v>
      </c>
      <c r="AY44" s="56">
        <f t="shared" si="14"/>
        <v>0</v>
      </c>
      <c r="AZ44" s="57"/>
      <c r="BA44" s="137">
        <v>15389</v>
      </c>
      <c r="BB44" s="135">
        <f>BB35-BB43</f>
        <v>-330</v>
      </c>
      <c r="BC44" s="135">
        <f>BC35-BC43</f>
        <v>-10423</v>
      </c>
      <c r="BD44" s="135">
        <f>BD35-BD43</f>
        <v>133282</v>
      </c>
      <c r="BE44" s="135">
        <f>BE35-BE43</f>
        <v>116221</v>
      </c>
      <c r="BF44" s="56">
        <f t="shared" si="15"/>
        <v>-17061</v>
      </c>
      <c r="BG44" s="57">
        <f t="shared" si="16"/>
        <v>-12.800678261130535</v>
      </c>
      <c r="BI44" s="51" t="s">
        <v>137</v>
      </c>
      <c r="BJ44" s="51" t="s">
        <v>137</v>
      </c>
      <c r="BK44" s="51" t="s">
        <v>137</v>
      </c>
      <c r="BL44" s="51" t="s">
        <v>137</v>
      </c>
      <c r="BM44" s="51" t="s">
        <v>137</v>
      </c>
      <c r="BN44" s="51" t="s">
        <v>137</v>
      </c>
      <c r="BO44" s="51" t="s">
        <v>137</v>
      </c>
      <c r="BP44" s="51" t="s">
        <v>137</v>
      </c>
      <c r="BQ44" s="51"/>
      <c r="BR44" s="51"/>
      <c r="BS44" s="51"/>
      <c r="BT44" s="51"/>
      <c r="BU44" s="51"/>
      <c r="BV44" s="51"/>
      <c r="BW44" s="51"/>
      <c r="BX44" s="51"/>
      <c r="BY44" s="51"/>
      <c r="BZ44" s="51"/>
    </row>
    <row r="45" spans="1:78" ht="10.5" customHeight="1">
      <c r="A45" s="123" t="s">
        <v>138</v>
      </c>
      <c r="B45" s="124"/>
      <c r="C45" s="125"/>
      <c r="D45" s="138">
        <v>0</v>
      </c>
      <c r="E45" s="139">
        <v>0</v>
      </c>
      <c r="F45" s="138">
        <f>F44/F33*100</f>
        <v>0</v>
      </c>
      <c r="G45" s="138">
        <f>G44/G33*100</f>
        <v>0</v>
      </c>
      <c r="H45" s="138">
        <f>H44/H33*100</f>
        <v>7.5757286141126909E-2</v>
      </c>
      <c r="I45" s="56">
        <f t="shared" si="4"/>
        <v>7.5757286141126909E-2</v>
      </c>
      <c r="J45" s="57"/>
      <c r="K45" s="142">
        <v>0</v>
      </c>
      <c r="L45" s="143">
        <v>0</v>
      </c>
      <c r="M45" s="138">
        <f>M44/M33*100</f>
        <v>0</v>
      </c>
      <c r="N45" s="138"/>
      <c r="O45" s="138"/>
      <c r="P45" s="140">
        <f t="shared" ref="P45:P46" si="23">N45-M45</f>
        <v>0</v>
      </c>
      <c r="Q45" s="141"/>
      <c r="R45" s="142">
        <v>0</v>
      </c>
      <c r="S45" s="143">
        <v>0</v>
      </c>
      <c r="T45" s="138">
        <f>T44/T33*100</f>
        <v>0</v>
      </c>
      <c r="U45" s="138">
        <f>U44/U33*100</f>
        <v>1.222840580736313</v>
      </c>
      <c r="V45" s="138">
        <f>V44/V33*100</f>
        <v>1.7738380561185565</v>
      </c>
      <c r="W45" s="407">
        <f>V45-U45</f>
        <v>0.55099747538224353</v>
      </c>
      <c r="X45" s="57">
        <f t="shared" si="20"/>
        <v>45.058815029713003</v>
      </c>
      <c r="Y45" s="138"/>
      <c r="Z45" s="139"/>
      <c r="AA45" s="138"/>
      <c r="AB45" s="138"/>
      <c r="AC45" s="138"/>
      <c r="AD45" s="140">
        <f t="shared" si="21"/>
        <v>0</v>
      </c>
      <c r="AE45" s="141"/>
      <c r="AF45" s="144">
        <v>9.6595460206303982E-2</v>
      </c>
      <c r="AG45" s="133">
        <v>-1.4580919841304804E-3</v>
      </c>
      <c r="AH45" s="145">
        <f>AH44/AH33*100</f>
        <v>-4.6634754171356388E-2</v>
      </c>
      <c r="AI45" s="145">
        <f>AI44/AI33*100</f>
        <v>0.3250189097765141</v>
      </c>
      <c r="AJ45" s="145">
        <f>AJ44/AJ33*100</f>
        <v>0.21254386294664152</v>
      </c>
      <c r="AK45" s="56">
        <f t="shared" si="10"/>
        <v>-0.11247504682987258</v>
      </c>
      <c r="AL45" s="57">
        <f t="shared" si="11"/>
        <v>-34.605693221730213</v>
      </c>
      <c r="AM45" s="138">
        <v>0</v>
      </c>
      <c r="AN45" s="139">
        <v>0</v>
      </c>
      <c r="AO45" s="138">
        <f>AO44/AO33*100</f>
        <v>0</v>
      </c>
      <c r="AP45" s="138">
        <f>AP44/AP33*100</f>
        <v>0</v>
      </c>
      <c r="AQ45" s="138">
        <f>AQ44/AQ33*100</f>
        <v>0</v>
      </c>
      <c r="AR45" s="56">
        <f t="shared" si="22"/>
        <v>0</v>
      </c>
      <c r="AS45" s="57"/>
      <c r="AT45" s="144">
        <v>0</v>
      </c>
      <c r="AU45" s="138">
        <v>0</v>
      </c>
      <c r="AV45" s="138">
        <f>AV44/AV33*100</f>
        <v>0</v>
      </c>
      <c r="AW45" s="138">
        <f>AW44/AW33*100</f>
        <v>0</v>
      </c>
      <c r="AX45" s="138">
        <f>AX44/AX33*100</f>
        <v>0</v>
      </c>
      <c r="AY45" s="56">
        <f t="shared" si="14"/>
        <v>0</v>
      </c>
      <c r="AZ45" s="57"/>
      <c r="BA45" s="144">
        <v>0</v>
      </c>
      <c r="BB45" s="138">
        <f>ROUND(BB44/BB33*100,1)</f>
        <v>0</v>
      </c>
      <c r="BC45" s="138">
        <f>ROUND(BC44/BC33*100,1)</f>
        <v>0</v>
      </c>
      <c r="BD45" s="138">
        <f>ROUND(BD44/BD33*100,1)</f>
        <v>0.2</v>
      </c>
      <c r="BE45" s="138">
        <f>ROUND(BE44/BE33*100,1)</f>
        <v>0.2</v>
      </c>
      <c r="BF45" s="56">
        <f t="shared" si="15"/>
        <v>0</v>
      </c>
      <c r="BG45" s="57">
        <f>BF45/BD45*100</f>
        <v>0</v>
      </c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</row>
    <row r="46" spans="1:78" ht="10.5" customHeight="1">
      <c r="A46" s="146" t="s">
        <v>139</v>
      </c>
      <c r="B46" s="113"/>
      <c r="C46" s="114"/>
      <c r="D46" s="147">
        <v>0</v>
      </c>
      <c r="E46" s="148">
        <v>0</v>
      </c>
      <c r="F46" s="147">
        <v>0</v>
      </c>
      <c r="G46" s="147"/>
      <c r="H46" s="147"/>
      <c r="I46" s="56">
        <f t="shared" si="4"/>
        <v>0</v>
      </c>
      <c r="J46" s="57"/>
      <c r="K46" s="147">
        <v>0</v>
      </c>
      <c r="L46" s="148">
        <v>0</v>
      </c>
      <c r="M46" s="147">
        <v>0</v>
      </c>
      <c r="N46" s="147"/>
      <c r="O46" s="147"/>
      <c r="P46" s="149">
        <f t="shared" si="23"/>
        <v>0</v>
      </c>
      <c r="Q46" s="115"/>
      <c r="R46" s="147"/>
      <c r="S46" s="148">
        <v>0</v>
      </c>
      <c r="T46" s="147">
        <v>0</v>
      </c>
      <c r="U46" s="147"/>
      <c r="V46" s="147"/>
      <c r="W46" s="149">
        <f t="shared" ref="W46" si="24">U46-T46</f>
        <v>0</v>
      </c>
      <c r="X46" s="115"/>
      <c r="Y46" s="409"/>
      <c r="Z46" s="410"/>
      <c r="AA46" s="409"/>
      <c r="AB46" s="409"/>
      <c r="AC46" s="409"/>
      <c r="AD46" s="133">
        <f t="shared" si="21"/>
        <v>0</v>
      </c>
      <c r="AE46" s="411"/>
      <c r="AF46" s="412"/>
      <c r="AG46" s="413"/>
      <c r="AH46" s="409"/>
      <c r="AI46" s="409">
        <v>106900</v>
      </c>
      <c r="AJ46" s="409">
        <v>67000</v>
      </c>
      <c r="AK46" s="134">
        <f t="shared" si="10"/>
        <v>-39900</v>
      </c>
      <c r="AL46" s="411">
        <f t="shared" si="11"/>
        <v>-37.324602432179603</v>
      </c>
      <c r="AM46" s="409"/>
      <c r="AN46" s="414"/>
      <c r="AO46" s="409"/>
      <c r="AP46" s="409"/>
      <c r="AQ46" s="409"/>
      <c r="AR46" s="134">
        <f t="shared" si="22"/>
        <v>0</v>
      </c>
      <c r="AS46" s="411"/>
      <c r="AT46" s="412"/>
      <c r="AU46" s="415">
        <v>0</v>
      </c>
      <c r="AV46" s="409">
        <v>0</v>
      </c>
      <c r="AW46" s="409"/>
      <c r="AX46" s="409"/>
      <c r="AY46" s="134">
        <f t="shared" si="14"/>
        <v>0</v>
      </c>
      <c r="AZ46" s="411"/>
      <c r="BA46" s="412"/>
      <c r="BB46" s="150"/>
      <c r="BC46" s="150"/>
      <c r="BD46" s="150"/>
      <c r="BE46" s="150"/>
      <c r="BF46" s="134">
        <f t="shared" si="15"/>
        <v>0</v>
      </c>
      <c r="BG46" s="411"/>
      <c r="BI46" s="51" t="s">
        <v>140</v>
      </c>
      <c r="BJ46" s="51" t="s">
        <v>140</v>
      </c>
      <c r="BK46" s="51" t="s">
        <v>140</v>
      </c>
      <c r="BL46" s="51" t="s">
        <v>140</v>
      </c>
      <c r="BM46" s="51" t="s">
        <v>140</v>
      </c>
      <c r="BN46" s="51" t="s">
        <v>140</v>
      </c>
      <c r="BO46" s="51" t="s">
        <v>140</v>
      </c>
      <c r="BP46" s="51" t="s">
        <v>140</v>
      </c>
      <c r="BQ46" s="51"/>
      <c r="BR46" s="51"/>
      <c r="BS46" s="51"/>
      <c r="BT46" s="51"/>
      <c r="BU46" s="51"/>
      <c r="BV46" s="51"/>
      <c r="BW46" s="51"/>
      <c r="BX46" s="51"/>
      <c r="BY46" s="51"/>
      <c r="BZ46" s="51"/>
    </row>
    <row r="53" spans="4:23"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</row>
    <row r="54" spans="4:23"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4:23"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  <row r="56" spans="4:23"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</row>
    <row r="57" spans="4:23"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</row>
    <row r="58" spans="4:23"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</row>
    <row r="59" spans="4:23"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</row>
    <row r="60" spans="4:23"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</row>
    <row r="61" spans="4:23"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</row>
    <row r="62" spans="4:23"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</row>
    <row r="63" spans="4:23"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4:23"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</row>
    <row r="65" spans="4:23"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</row>
    <row r="66" spans="4:23"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</row>
    <row r="67" spans="4:23"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</row>
    <row r="68" spans="4:23"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</row>
    <row r="69" spans="4:23">
      <c r="D69" s="37"/>
      <c r="E69" s="37"/>
      <c r="F69" s="37"/>
      <c r="G69" s="37"/>
      <c r="H69" s="37"/>
      <c r="R69" s="37"/>
      <c r="S69" s="37"/>
      <c r="T69" s="37"/>
      <c r="U69" s="37"/>
      <c r="V69" s="37"/>
    </row>
    <row r="70" spans="4:23">
      <c r="D70" s="37"/>
      <c r="E70" s="37"/>
      <c r="F70" s="37"/>
      <c r="G70" s="37"/>
      <c r="H70" s="37"/>
    </row>
    <row r="71" spans="4:23">
      <c r="D71" s="37"/>
      <c r="E71" s="37"/>
      <c r="F71" s="37"/>
      <c r="G71" s="37"/>
      <c r="H71" s="37"/>
    </row>
    <row r="72" spans="4:23">
      <c r="D72" s="151"/>
      <c r="E72" s="151"/>
      <c r="F72" s="151"/>
      <c r="G72" s="37"/>
      <c r="H72" s="37"/>
    </row>
  </sheetData>
  <mergeCells count="12">
    <mergeCell ref="AM5:AS5"/>
    <mergeCell ref="AT5:AZ5"/>
    <mergeCell ref="BA5:BG5"/>
    <mergeCell ref="A8:A23"/>
    <mergeCell ref="A24:A33"/>
    <mergeCell ref="Y5:AE5"/>
    <mergeCell ref="AF5:AL5"/>
    <mergeCell ref="A36:A43"/>
    <mergeCell ref="A5:C7"/>
    <mergeCell ref="D5:J5"/>
    <mergeCell ref="K5:Q5"/>
    <mergeCell ref="R5:X5"/>
  </mergeCells>
  <phoneticPr fontId="3"/>
  <pageMargins left="0.7" right="0.7" top="0.75" bottom="0.75" header="0.3" footer="0.3"/>
  <pageSetup paperSize="9" scale="56" orientation="landscape" r:id="rId1"/>
  <colBreaks count="3" manualBreakCount="3">
    <brk id="17" max="45" man="1"/>
    <brk id="31" max="45" man="1"/>
    <brk id="45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1"/>
  <sheetViews>
    <sheetView showZeros="0" tabSelected="1" view="pageBreakPreview" zoomScaleNormal="100" zoomScaleSheetLayoutView="100" workbookViewId="0">
      <selection activeCell="D16" sqref="D16"/>
    </sheetView>
  </sheetViews>
  <sheetFormatPr defaultColWidth="8.125" defaultRowHeight="10.5"/>
  <cols>
    <col min="1" max="1" width="14.25" style="9" customWidth="1"/>
    <col min="2" max="9" width="13.625" style="9" customWidth="1"/>
    <col min="10" max="10" width="9" style="152" bestFit="1" customWidth="1"/>
    <col min="11" max="11" width="8.25" style="9" bestFit="1" customWidth="1"/>
    <col min="12" max="246" width="8.125" style="9"/>
    <col min="247" max="247" width="14.25" style="9" customWidth="1"/>
    <col min="248" max="255" width="13.625" style="9" customWidth="1"/>
    <col min="256" max="502" width="8.125" style="9"/>
    <col min="503" max="503" width="14.25" style="9" customWidth="1"/>
    <col min="504" max="511" width="13.625" style="9" customWidth="1"/>
    <col min="512" max="758" width="8.125" style="9"/>
    <col min="759" max="759" width="14.25" style="9" customWidth="1"/>
    <col min="760" max="767" width="13.625" style="9" customWidth="1"/>
    <col min="768" max="1014" width="8.125" style="9"/>
    <col min="1015" max="1015" width="14.25" style="9" customWidth="1"/>
    <col min="1016" max="1023" width="13.625" style="9" customWidth="1"/>
    <col min="1024" max="1270" width="8.125" style="9"/>
    <col min="1271" max="1271" width="14.25" style="9" customWidth="1"/>
    <col min="1272" max="1279" width="13.625" style="9" customWidth="1"/>
    <col min="1280" max="1526" width="8.125" style="9"/>
    <col min="1527" max="1527" width="14.25" style="9" customWidth="1"/>
    <col min="1528" max="1535" width="13.625" style="9" customWidth="1"/>
    <col min="1536" max="1782" width="8.125" style="9"/>
    <col min="1783" max="1783" width="14.25" style="9" customWidth="1"/>
    <col min="1784" max="1791" width="13.625" style="9" customWidth="1"/>
    <col min="1792" max="2038" width="8.125" style="9"/>
    <col min="2039" max="2039" width="14.25" style="9" customWidth="1"/>
    <col min="2040" max="2047" width="13.625" style="9" customWidth="1"/>
    <col min="2048" max="2294" width="8.125" style="9"/>
    <col min="2295" max="2295" width="14.25" style="9" customWidth="1"/>
    <col min="2296" max="2303" width="13.625" style="9" customWidth="1"/>
    <col min="2304" max="2550" width="8.125" style="9"/>
    <col min="2551" max="2551" width="14.25" style="9" customWidth="1"/>
    <col min="2552" max="2559" width="13.625" style="9" customWidth="1"/>
    <col min="2560" max="2806" width="8.125" style="9"/>
    <col min="2807" max="2807" width="14.25" style="9" customWidth="1"/>
    <col min="2808" max="2815" width="13.625" style="9" customWidth="1"/>
    <col min="2816" max="3062" width="8.125" style="9"/>
    <col min="3063" max="3063" width="14.25" style="9" customWidth="1"/>
    <col min="3064" max="3071" width="13.625" style="9" customWidth="1"/>
    <col min="3072" max="3318" width="8.125" style="9"/>
    <col min="3319" max="3319" width="14.25" style="9" customWidth="1"/>
    <col min="3320" max="3327" width="13.625" style="9" customWidth="1"/>
    <col min="3328" max="3574" width="8.125" style="9"/>
    <col min="3575" max="3575" width="14.25" style="9" customWidth="1"/>
    <col min="3576" max="3583" width="13.625" style="9" customWidth="1"/>
    <col min="3584" max="3830" width="8.125" style="9"/>
    <col min="3831" max="3831" width="14.25" style="9" customWidth="1"/>
    <col min="3832" max="3839" width="13.625" style="9" customWidth="1"/>
    <col min="3840" max="4086" width="8.125" style="9"/>
    <col min="4087" max="4087" width="14.25" style="9" customWidth="1"/>
    <col min="4088" max="4095" width="13.625" style="9" customWidth="1"/>
    <col min="4096" max="4342" width="8.125" style="9"/>
    <col min="4343" max="4343" width="14.25" style="9" customWidth="1"/>
    <col min="4344" max="4351" width="13.625" style="9" customWidth="1"/>
    <col min="4352" max="4598" width="8.125" style="9"/>
    <col min="4599" max="4599" width="14.25" style="9" customWidth="1"/>
    <col min="4600" max="4607" width="13.625" style="9" customWidth="1"/>
    <col min="4608" max="4854" width="8.125" style="9"/>
    <col min="4855" max="4855" width="14.25" style="9" customWidth="1"/>
    <col min="4856" max="4863" width="13.625" style="9" customWidth="1"/>
    <col min="4864" max="5110" width="8.125" style="9"/>
    <col min="5111" max="5111" width="14.25" style="9" customWidth="1"/>
    <col min="5112" max="5119" width="13.625" style="9" customWidth="1"/>
    <col min="5120" max="5366" width="8.125" style="9"/>
    <col min="5367" max="5367" width="14.25" style="9" customWidth="1"/>
    <col min="5368" max="5375" width="13.625" style="9" customWidth="1"/>
    <col min="5376" max="5622" width="8.125" style="9"/>
    <col min="5623" max="5623" width="14.25" style="9" customWidth="1"/>
    <col min="5624" max="5631" width="13.625" style="9" customWidth="1"/>
    <col min="5632" max="5878" width="8.125" style="9"/>
    <col min="5879" max="5879" width="14.25" style="9" customWidth="1"/>
    <col min="5880" max="5887" width="13.625" style="9" customWidth="1"/>
    <col min="5888" max="6134" width="8.125" style="9"/>
    <col min="6135" max="6135" width="14.25" style="9" customWidth="1"/>
    <col min="6136" max="6143" width="13.625" style="9" customWidth="1"/>
    <col min="6144" max="6390" width="8.125" style="9"/>
    <col min="6391" max="6391" width="14.25" style="9" customWidth="1"/>
    <col min="6392" max="6399" width="13.625" style="9" customWidth="1"/>
    <col min="6400" max="6646" width="8.125" style="9"/>
    <col min="6647" max="6647" width="14.25" style="9" customWidth="1"/>
    <col min="6648" max="6655" width="13.625" style="9" customWidth="1"/>
    <col min="6656" max="6902" width="8.125" style="9"/>
    <col min="6903" max="6903" width="14.25" style="9" customWidth="1"/>
    <col min="6904" max="6911" width="13.625" style="9" customWidth="1"/>
    <col min="6912" max="7158" width="8.125" style="9"/>
    <col min="7159" max="7159" width="14.25" style="9" customWidth="1"/>
    <col min="7160" max="7167" width="13.625" style="9" customWidth="1"/>
    <col min="7168" max="7414" width="8.125" style="9"/>
    <col min="7415" max="7415" width="14.25" style="9" customWidth="1"/>
    <col min="7416" max="7423" width="13.625" style="9" customWidth="1"/>
    <col min="7424" max="7670" width="8.125" style="9"/>
    <col min="7671" max="7671" width="14.25" style="9" customWidth="1"/>
    <col min="7672" max="7679" width="13.625" style="9" customWidth="1"/>
    <col min="7680" max="7926" width="8.125" style="9"/>
    <col min="7927" max="7927" width="14.25" style="9" customWidth="1"/>
    <col min="7928" max="7935" width="13.625" style="9" customWidth="1"/>
    <col min="7936" max="8182" width="8.125" style="9"/>
    <col min="8183" max="8183" width="14.25" style="9" customWidth="1"/>
    <col min="8184" max="8191" width="13.625" style="9" customWidth="1"/>
    <col min="8192" max="8438" width="8.125" style="9"/>
    <col min="8439" max="8439" width="14.25" style="9" customWidth="1"/>
    <col min="8440" max="8447" width="13.625" style="9" customWidth="1"/>
    <col min="8448" max="8694" width="8.125" style="9"/>
    <col min="8695" max="8695" width="14.25" style="9" customWidth="1"/>
    <col min="8696" max="8703" width="13.625" style="9" customWidth="1"/>
    <col min="8704" max="8950" width="8.125" style="9"/>
    <col min="8951" max="8951" width="14.25" style="9" customWidth="1"/>
    <col min="8952" max="8959" width="13.625" style="9" customWidth="1"/>
    <col min="8960" max="9206" width="8.125" style="9"/>
    <col min="9207" max="9207" width="14.25" style="9" customWidth="1"/>
    <col min="9208" max="9215" width="13.625" style="9" customWidth="1"/>
    <col min="9216" max="9462" width="8.125" style="9"/>
    <col min="9463" max="9463" width="14.25" style="9" customWidth="1"/>
    <col min="9464" max="9471" width="13.625" style="9" customWidth="1"/>
    <col min="9472" max="9718" width="8.125" style="9"/>
    <col min="9719" max="9719" width="14.25" style="9" customWidth="1"/>
    <col min="9720" max="9727" width="13.625" style="9" customWidth="1"/>
    <col min="9728" max="9974" width="8.125" style="9"/>
    <col min="9975" max="9975" width="14.25" style="9" customWidth="1"/>
    <col min="9976" max="9983" width="13.625" style="9" customWidth="1"/>
    <col min="9984" max="10230" width="8.125" style="9"/>
    <col min="10231" max="10231" width="14.25" style="9" customWidth="1"/>
    <col min="10232" max="10239" width="13.625" style="9" customWidth="1"/>
    <col min="10240" max="10486" width="8.125" style="9"/>
    <col min="10487" max="10487" width="14.25" style="9" customWidth="1"/>
    <col min="10488" max="10495" width="13.625" style="9" customWidth="1"/>
    <col min="10496" max="10742" width="8.125" style="9"/>
    <col min="10743" max="10743" width="14.25" style="9" customWidth="1"/>
    <col min="10744" max="10751" width="13.625" style="9" customWidth="1"/>
    <col min="10752" max="10998" width="8.125" style="9"/>
    <col min="10999" max="10999" width="14.25" style="9" customWidth="1"/>
    <col min="11000" max="11007" width="13.625" style="9" customWidth="1"/>
    <col min="11008" max="11254" width="8.125" style="9"/>
    <col min="11255" max="11255" width="14.25" style="9" customWidth="1"/>
    <col min="11256" max="11263" width="13.625" style="9" customWidth="1"/>
    <col min="11264" max="11510" width="8.125" style="9"/>
    <col min="11511" max="11511" width="14.25" style="9" customWidth="1"/>
    <col min="11512" max="11519" width="13.625" style="9" customWidth="1"/>
    <col min="11520" max="11766" width="8.125" style="9"/>
    <col min="11767" max="11767" width="14.25" style="9" customWidth="1"/>
    <col min="11768" max="11775" width="13.625" style="9" customWidth="1"/>
    <col min="11776" max="12022" width="8.125" style="9"/>
    <col min="12023" max="12023" width="14.25" style="9" customWidth="1"/>
    <col min="12024" max="12031" width="13.625" style="9" customWidth="1"/>
    <col min="12032" max="12278" width="8.125" style="9"/>
    <col min="12279" max="12279" width="14.25" style="9" customWidth="1"/>
    <col min="12280" max="12287" width="13.625" style="9" customWidth="1"/>
    <col min="12288" max="12534" width="8.125" style="9"/>
    <col min="12535" max="12535" width="14.25" style="9" customWidth="1"/>
    <col min="12536" max="12543" width="13.625" style="9" customWidth="1"/>
    <col min="12544" max="12790" width="8.125" style="9"/>
    <col min="12791" max="12791" width="14.25" style="9" customWidth="1"/>
    <col min="12792" max="12799" width="13.625" style="9" customWidth="1"/>
    <col min="12800" max="13046" width="8.125" style="9"/>
    <col min="13047" max="13047" width="14.25" style="9" customWidth="1"/>
    <col min="13048" max="13055" width="13.625" style="9" customWidth="1"/>
    <col min="13056" max="13302" width="8.125" style="9"/>
    <col min="13303" max="13303" width="14.25" style="9" customWidth="1"/>
    <col min="13304" max="13311" width="13.625" style="9" customWidth="1"/>
    <col min="13312" max="13558" width="8.125" style="9"/>
    <col min="13559" max="13559" width="14.25" style="9" customWidth="1"/>
    <col min="13560" max="13567" width="13.625" style="9" customWidth="1"/>
    <col min="13568" max="13814" width="8.125" style="9"/>
    <col min="13815" max="13815" width="14.25" style="9" customWidth="1"/>
    <col min="13816" max="13823" width="13.625" style="9" customWidth="1"/>
    <col min="13824" max="14070" width="8.125" style="9"/>
    <col min="14071" max="14071" width="14.25" style="9" customWidth="1"/>
    <col min="14072" max="14079" width="13.625" style="9" customWidth="1"/>
    <col min="14080" max="14326" width="8.125" style="9"/>
    <col min="14327" max="14327" width="14.25" style="9" customWidth="1"/>
    <col min="14328" max="14335" width="13.625" style="9" customWidth="1"/>
    <col min="14336" max="14582" width="8.125" style="9"/>
    <col min="14583" max="14583" width="14.25" style="9" customWidth="1"/>
    <col min="14584" max="14591" width="13.625" style="9" customWidth="1"/>
    <col min="14592" max="14838" width="8.125" style="9"/>
    <col min="14839" max="14839" width="14.25" style="9" customWidth="1"/>
    <col min="14840" max="14847" width="13.625" style="9" customWidth="1"/>
    <col min="14848" max="15094" width="8.125" style="9"/>
    <col min="15095" max="15095" width="14.25" style="9" customWidth="1"/>
    <col min="15096" max="15103" width="13.625" style="9" customWidth="1"/>
    <col min="15104" max="15350" width="8.125" style="9"/>
    <col min="15351" max="15351" width="14.25" style="9" customWidth="1"/>
    <col min="15352" max="15359" width="13.625" style="9" customWidth="1"/>
    <col min="15360" max="15606" width="8.125" style="9"/>
    <col min="15607" max="15607" width="14.25" style="9" customWidth="1"/>
    <col min="15608" max="15615" width="13.625" style="9" customWidth="1"/>
    <col min="15616" max="15862" width="8.125" style="9"/>
    <col min="15863" max="15863" width="14.25" style="9" customWidth="1"/>
    <col min="15864" max="15871" width="13.625" style="9" customWidth="1"/>
    <col min="15872" max="16118" width="8.125" style="9"/>
    <col min="16119" max="16119" width="14.25" style="9" customWidth="1"/>
    <col min="16120" max="16127" width="13.625" style="9" customWidth="1"/>
    <col min="16128" max="16384" width="8.125" style="9"/>
  </cols>
  <sheetData>
    <row r="1" spans="1:11" ht="15" customHeight="1">
      <c r="A1" s="4" t="s">
        <v>141</v>
      </c>
    </row>
    <row r="2" spans="1:11" ht="12" customHeight="1">
      <c r="A2" s="153" t="s">
        <v>142</v>
      </c>
    </row>
    <row r="3" spans="1:11" ht="10.5" customHeight="1">
      <c r="A3" s="440" t="s">
        <v>143</v>
      </c>
      <c r="B3" s="443" t="s">
        <v>144</v>
      </c>
      <c r="C3" s="435"/>
      <c r="D3" s="154" t="s">
        <v>145</v>
      </c>
      <c r="E3" s="155" t="s">
        <v>145</v>
      </c>
      <c r="F3" s="443" t="s">
        <v>146</v>
      </c>
      <c r="G3" s="435"/>
      <c r="H3" s="443" t="s">
        <v>147</v>
      </c>
      <c r="I3" s="435"/>
    </row>
    <row r="4" spans="1:11" ht="10.5" customHeight="1">
      <c r="A4" s="441"/>
      <c r="B4" s="156" t="s">
        <v>148</v>
      </c>
      <c r="C4" s="157" t="s">
        <v>149</v>
      </c>
      <c r="D4" s="158" t="s">
        <v>150</v>
      </c>
      <c r="E4" s="159" t="s">
        <v>151</v>
      </c>
      <c r="F4" s="160" t="s">
        <v>152</v>
      </c>
      <c r="G4" s="161" t="s">
        <v>153</v>
      </c>
      <c r="H4" s="38" t="s">
        <v>152</v>
      </c>
      <c r="I4" s="161" t="s">
        <v>153</v>
      </c>
      <c r="J4" s="152" t="s">
        <v>154</v>
      </c>
      <c r="K4" s="152" t="s">
        <v>155</v>
      </c>
    </row>
    <row r="5" spans="1:11" ht="10.5" customHeight="1">
      <c r="A5" s="442"/>
      <c r="B5" s="162" t="s">
        <v>156</v>
      </c>
      <c r="C5" s="163" t="s">
        <v>157</v>
      </c>
      <c r="D5" s="164" t="s">
        <v>158</v>
      </c>
      <c r="E5" s="165" t="s">
        <v>158</v>
      </c>
      <c r="F5" s="166" t="s">
        <v>158</v>
      </c>
      <c r="G5" s="167" t="s">
        <v>159</v>
      </c>
      <c r="H5" s="47" t="s">
        <v>158</v>
      </c>
      <c r="I5" s="167" t="s">
        <v>159</v>
      </c>
      <c r="J5" s="168" t="s">
        <v>160</v>
      </c>
      <c r="K5" s="402" t="s">
        <v>308</v>
      </c>
    </row>
    <row r="6" spans="1:11" ht="10.5" customHeight="1">
      <c r="A6" s="170" t="s">
        <v>162</v>
      </c>
      <c r="B6" s="171">
        <v>280115</v>
      </c>
      <c r="C6" s="172">
        <v>117247</v>
      </c>
      <c r="D6" s="173">
        <v>1761025</v>
      </c>
      <c r="E6" s="174"/>
      <c r="F6" s="403"/>
      <c r="G6" s="175">
        <f>F6/(J6-K6)*100</f>
        <v>0</v>
      </c>
      <c r="H6" s="106"/>
      <c r="I6" s="176">
        <f t="shared" ref="I6:I35" si="0">H6/(J6-K6)*100</f>
        <v>0</v>
      </c>
      <c r="J6" s="177">
        <v>6219830</v>
      </c>
      <c r="K6" s="178">
        <v>18101</v>
      </c>
    </row>
    <row r="7" spans="1:11" ht="10.5" customHeight="1">
      <c r="A7" s="180" t="s">
        <v>163</v>
      </c>
      <c r="B7" s="181">
        <v>50340</v>
      </c>
      <c r="C7" s="182">
        <v>25970</v>
      </c>
      <c r="D7" s="183">
        <v>39358</v>
      </c>
      <c r="E7" s="184"/>
      <c r="F7" s="404"/>
      <c r="G7" s="185">
        <f t="shared" ref="G7:G33" si="1">F7/(J7-K7)*100</f>
        <v>0</v>
      </c>
      <c r="H7" s="65"/>
      <c r="I7" s="186">
        <f t="shared" si="0"/>
        <v>0</v>
      </c>
      <c r="J7" s="187">
        <v>830529</v>
      </c>
      <c r="K7" s="178">
        <v>5769</v>
      </c>
    </row>
    <row r="8" spans="1:11" ht="10.5" customHeight="1">
      <c r="A8" s="180" t="s">
        <v>164</v>
      </c>
      <c r="B8" s="181">
        <v>36000</v>
      </c>
      <c r="C8" s="182">
        <v>17040</v>
      </c>
      <c r="D8" s="183">
        <v>57647</v>
      </c>
      <c r="E8" s="184"/>
      <c r="F8" s="404"/>
      <c r="G8" s="185">
        <f t="shared" si="1"/>
        <v>0</v>
      </c>
      <c r="H8" s="65"/>
      <c r="I8" s="186">
        <f t="shared" si="0"/>
        <v>0</v>
      </c>
      <c r="J8" s="187">
        <v>731009</v>
      </c>
      <c r="K8" s="178">
        <v>0</v>
      </c>
    </row>
    <row r="9" spans="1:11" ht="10.5" customHeight="1">
      <c r="A9" s="180" t="s">
        <v>165</v>
      </c>
      <c r="B9" s="181">
        <v>7918</v>
      </c>
      <c r="C9" s="182">
        <v>3479</v>
      </c>
      <c r="D9" s="183">
        <v>0</v>
      </c>
      <c r="E9" s="184">
        <v>39113</v>
      </c>
      <c r="F9" s="416">
        <v>88790</v>
      </c>
      <c r="G9" s="185">
        <f>F9/(J9-K9)*100</f>
        <v>86.121942229723174</v>
      </c>
      <c r="H9" s="65"/>
      <c r="I9" s="186">
        <f>H9/(J9-K9)*100</f>
        <v>0</v>
      </c>
      <c r="J9" s="187">
        <v>103098</v>
      </c>
      <c r="K9" s="178">
        <v>0</v>
      </c>
    </row>
    <row r="10" spans="1:11" ht="10.5" customHeight="1">
      <c r="A10" s="180" t="s">
        <v>166</v>
      </c>
      <c r="B10" s="181">
        <v>32300</v>
      </c>
      <c r="C10" s="182">
        <v>14600</v>
      </c>
      <c r="D10" s="183">
        <v>0</v>
      </c>
      <c r="E10" s="184">
        <v>43297</v>
      </c>
      <c r="F10" s="416">
        <v>425070</v>
      </c>
      <c r="G10" s="185">
        <f>F10/(J10-K10)*100</f>
        <v>59.632667147390485</v>
      </c>
      <c r="H10" s="65"/>
      <c r="I10" s="186">
        <f t="shared" si="0"/>
        <v>0</v>
      </c>
      <c r="J10" s="187">
        <v>712814</v>
      </c>
      <c r="K10" s="178">
        <v>0</v>
      </c>
    </row>
    <row r="11" spans="1:11" ht="10.5" customHeight="1">
      <c r="A11" s="180" t="s">
        <v>167</v>
      </c>
      <c r="B11" s="181">
        <v>24691</v>
      </c>
      <c r="C11" s="182">
        <v>18777</v>
      </c>
      <c r="D11" s="183">
        <v>118915</v>
      </c>
      <c r="E11" s="184"/>
      <c r="F11" s="416"/>
      <c r="G11" s="185">
        <f t="shared" si="1"/>
        <v>0</v>
      </c>
      <c r="H11" s="65"/>
      <c r="I11" s="186">
        <f t="shared" si="0"/>
        <v>0</v>
      </c>
      <c r="J11" s="187">
        <v>539783</v>
      </c>
      <c r="K11" s="178">
        <v>0</v>
      </c>
    </row>
    <row r="12" spans="1:11" ht="10.5" customHeight="1">
      <c r="A12" s="180" t="s">
        <v>168</v>
      </c>
      <c r="B12" s="181">
        <v>105700</v>
      </c>
      <c r="C12" s="182">
        <v>65626</v>
      </c>
      <c r="D12" s="183">
        <v>536973</v>
      </c>
      <c r="E12" s="184"/>
      <c r="F12" s="416"/>
      <c r="G12" s="185">
        <f t="shared" si="1"/>
        <v>0</v>
      </c>
      <c r="H12" s="65"/>
      <c r="I12" s="186">
        <f t="shared" si="0"/>
        <v>0</v>
      </c>
      <c r="J12" s="187">
        <v>2338488</v>
      </c>
      <c r="K12" s="178">
        <v>0</v>
      </c>
    </row>
    <row r="13" spans="1:11" ht="10.5" customHeight="1">
      <c r="A13" s="180" t="s">
        <v>169</v>
      </c>
      <c r="B13" s="181">
        <v>17008</v>
      </c>
      <c r="C13" s="182">
        <v>7424</v>
      </c>
      <c r="D13" s="183">
        <v>2573</v>
      </c>
      <c r="E13" s="184"/>
      <c r="F13" s="416"/>
      <c r="G13" s="185">
        <f>F13/(J13-K13)*100</f>
        <v>0</v>
      </c>
      <c r="H13" s="65"/>
      <c r="I13" s="186">
        <f>H13/(J13-K13)*100</f>
        <v>0</v>
      </c>
      <c r="J13" s="187">
        <v>355649</v>
      </c>
      <c r="K13" s="178">
        <v>503</v>
      </c>
    </row>
    <row r="14" spans="1:11" ht="10.5" customHeight="1">
      <c r="A14" s="180" t="s">
        <v>170</v>
      </c>
      <c r="B14" s="181">
        <v>33220</v>
      </c>
      <c r="C14" s="182">
        <v>27424</v>
      </c>
      <c r="D14" s="183">
        <v>118193</v>
      </c>
      <c r="E14" s="184"/>
      <c r="F14" s="416"/>
      <c r="G14" s="185">
        <f t="shared" si="1"/>
        <v>0</v>
      </c>
      <c r="H14" s="65"/>
      <c r="I14" s="186">
        <f t="shared" si="0"/>
        <v>0</v>
      </c>
      <c r="J14" s="187">
        <v>636585</v>
      </c>
      <c r="K14" s="178">
        <v>0</v>
      </c>
    </row>
    <row r="15" spans="1:11" ht="10.5" customHeight="1">
      <c r="A15" s="180" t="s">
        <v>171</v>
      </c>
      <c r="B15" s="181">
        <v>24790</v>
      </c>
      <c r="C15" s="182">
        <v>10440</v>
      </c>
      <c r="D15" s="183">
        <v>50099</v>
      </c>
      <c r="E15" s="184"/>
      <c r="F15" s="416"/>
      <c r="G15" s="185">
        <f t="shared" si="1"/>
        <v>0</v>
      </c>
      <c r="H15" s="65"/>
      <c r="I15" s="186">
        <f t="shared" si="0"/>
        <v>0</v>
      </c>
      <c r="J15" s="187">
        <v>492581</v>
      </c>
      <c r="K15" s="178">
        <v>0</v>
      </c>
    </row>
    <row r="16" spans="1:11" ht="10.5" customHeight="1">
      <c r="A16" s="180" t="s">
        <v>172</v>
      </c>
      <c r="B16" s="181">
        <v>22105</v>
      </c>
      <c r="C16" s="182">
        <v>16964</v>
      </c>
      <c r="D16" s="183">
        <v>31178</v>
      </c>
      <c r="E16" s="184"/>
      <c r="F16" s="416"/>
      <c r="G16" s="185">
        <f t="shared" si="1"/>
        <v>0</v>
      </c>
      <c r="H16" s="65"/>
      <c r="I16" s="186">
        <f t="shared" si="0"/>
        <v>0</v>
      </c>
      <c r="J16" s="187">
        <v>415602</v>
      </c>
      <c r="K16" s="178">
        <v>14267</v>
      </c>
    </row>
    <row r="17" spans="1:11" ht="10.5" customHeight="1">
      <c r="A17" s="180" t="s">
        <v>173</v>
      </c>
      <c r="B17" s="181">
        <v>111200</v>
      </c>
      <c r="C17" s="182">
        <v>69471</v>
      </c>
      <c r="D17" s="183">
        <v>166445</v>
      </c>
      <c r="E17" s="184"/>
      <c r="F17" s="416"/>
      <c r="G17" s="185">
        <f t="shared" si="1"/>
        <v>0</v>
      </c>
      <c r="H17" s="65"/>
      <c r="I17" s="186">
        <f t="shared" si="0"/>
        <v>0</v>
      </c>
      <c r="J17" s="188">
        <v>2309417</v>
      </c>
      <c r="K17" s="189">
        <v>0</v>
      </c>
    </row>
    <row r="18" spans="1:11" ht="10.5" customHeight="1">
      <c r="A18" s="180" t="s">
        <v>174</v>
      </c>
      <c r="B18" s="181">
        <v>50750</v>
      </c>
      <c r="C18" s="182">
        <v>19860</v>
      </c>
      <c r="D18" s="183">
        <v>223330</v>
      </c>
      <c r="E18" s="184"/>
      <c r="F18" s="416"/>
      <c r="G18" s="185">
        <f t="shared" si="1"/>
        <v>0</v>
      </c>
      <c r="H18" s="65"/>
      <c r="I18" s="186"/>
      <c r="J18" s="188">
        <v>954823</v>
      </c>
      <c r="K18" s="189">
        <v>0</v>
      </c>
    </row>
    <row r="19" spans="1:11" ht="10.5" customHeight="1">
      <c r="A19" s="180" t="s">
        <v>175</v>
      </c>
      <c r="B19" s="181">
        <v>14666</v>
      </c>
      <c r="C19" s="182">
        <v>8731</v>
      </c>
      <c r="D19" s="183">
        <v>26495</v>
      </c>
      <c r="E19" s="184"/>
      <c r="F19" s="416"/>
      <c r="G19" s="185">
        <f t="shared" si="1"/>
        <v>0</v>
      </c>
      <c r="H19" s="65"/>
      <c r="I19" s="186">
        <f t="shared" si="0"/>
        <v>0</v>
      </c>
      <c r="J19" s="187">
        <v>294122</v>
      </c>
      <c r="K19" s="178">
        <v>0</v>
      </c>
    </row>
    <row r="20" spans="1:11" ht="10.5" customHeight="1">
      <c r="A20" s="180" t="s">
        <v>176</v>
      </c>
      <c r="B20" s="181">
        <v>6240</v>
      </c>
      <c r="C20" s="182">
        <v>4570</v>
      </c>
      <c r="D20" s="183">
        <v>0</v>
      </c>
      <c r="E20" s="184">
        <v>30046</v>
      </c>
      <c r="F20" s="416">
        <v>166131</v>
      </c>
      <c r="G20" s="185">
        <f t="shared" si="1"/>
        <v>149.53285328532851</v>
      </c>
      <c r="H20" s="65"/>
      <c r="I20" s="186">
        <f t="shared" si="0"/>
        <v>0</v>
      </c>
      <c r="J20" s="187">
        <v>111100</v>
      </c>
      <c r="K20" s="178">
        <v>0</v>
      </c>
    </row>
    <row r="21" spans="1:11" ht="10.5" customHeight="1">
      <c r="A21" s="180" t="s">
        <v>177</v>
      </c>
      <c r="B21" s="181">
        <v>9454</v>
      </c>
      <c r="C21" s="182">
        <v>5500</v>
      </c>
      <c r="D21" s="183">
        <v>0</v>
      </c>
      <c r="E21" s="184">
        <v>5658</v>
      </c>
      <c r="F21" s="416">
        <v>20561</v>
      </c>
      <c r="G21" s="185">
        <f t="shared" si="1"/>
        <v>10.381616949084078</v>
      </c>
      <c r="H21" s="65"/>
      <c r="I21" s="186">
        <f t="shared" si="0"/>
        <v>0</v>
      </c>
      <c r="J21" s="187">
        <v>198052</v>
      </c>
      <c r="K21" s="178">
        <v>0</v>
      </c>
    </row>
    <row r="22" spans="1:11" ht="10.5" customHeight="1">
      <c r="A22" s="180" t="s">
        <v>178</v>
      </c>
      <c r="B22" s="181">
        <v>30000</v>
      </c>
      <c r="C22" s="182">
        <v>13000</v>
      </c>
      <c r="D22" s="183">
        <v>242253</v>
      </c>
      <c r="E22" s="184"/>
      <c r="F22" s="416"/>
      <c r="G22" s="185">
        <f t="shared" si="1"/>
        <v>0</v>
      </c>
      <c r="H22" s="65"/>
      <c r="I22" s="186">
        <f t="shared" si="0"/>
        <v>0</v>
      </c>
      <c r="J22" s="187">
        <v>771009</v>
      </c>
      <c r="K22" s="178">
        <v>0</v>
      </c>
    </row>
    <row r="23" spans="1:11" ht="10.5" customHeight="1">
      <c r="A23" s="180" t="s">
        <v>179</v>
      </c>
      <c r="B23" s="181">
        <v>5500</v>
      </c>
      <c r="C23" s="182">
        <v>3652</v>
      </c>
      <c r="D23" s="183">
        <v>0</v>
      </c>
      <c r="E23" s="184">
        <v>51389</v>
      </c>
      <c r="F23" s="416">
        <v>666693</v>
      </c>
      <c r="G23" s="185">
        <f>F23/(J23-K23)*100</f>
        <v>573.81032301376229</v>
      </c>
      <c r="H23" s="65"/>
      <c r="I23" s="186">
        <f>H23/(J23-K23)*100</f>
        <v>0</v>
      </c>
      <c r="J23" s="187">
        <v>116187</v>
      </c>
      <c r="K23" s="178">
        <v>0</v>
      </c>
    </row>
    <row r="24" spans="1:11" ht="10.5" customHeight="1">
      <c r="A24" s="180" t="s">
        <v>180</v>
      </c>
      <c r="B24" s="181">
        <v>16450</v>
      </c>
      <c r="C24" s="182">
        <v>14736</v>
      </c>
      <c r="D24" s="183">
        <v>36100</v>
      </c>
      <c r="E24" s="184"/>
      <c r="F24" s="416"/>
      <c r="G24" s="185">
        <f t="shared" si="1"/>
        <v>0</v>
      </c>
      <c r="H24" s="190"/>
      <c r="I24" s="191">
        <f t="shared" si="0"/>
        <v>0</v>
      </c>
      <c r="J24" s="187">
        <v>334466</v>
      </c>
      <c r="K24" s="178">
        <v>0</v>
      </c>
    </row>
    <row r="25" spans="1:11" ht="10.5" customHeight="1">
      <c r="A25" s="180" t="s">
        <v>181</v>
      </c>
      <c r="B25" s="181">
        <v>10680</v>
      </c>
      <c r="C25" s="182">
        <v>5079</v>
      </c>
      <c r="D25" s="183">
        <v>20014</v>
      </c>
      <c r="E25" s="184"/>
      <c r="F25" s="416"/>
      <c r="G25" s="185">
        <f t="shared" si="1"/>
        <v>0</v>
      </c>
      <c r="H25" s="192"/>
      <c r="I25" s="186">
        <f t="shared" si="0"/>
        <v>0</v>
      </c>
      <c r="J25" s="187">
        <v>195289</v>
      </c>
      <c r="K25" s="178">
        <v>0</v>
      </c>
    </row>
    <row r="26" spans="1:11" ht="10.5" customHeight="1">
      <c r="A26" s="180" t="s">
        <v>182</v>
      </c>
      <c r="B26" s="181">
        <v>3860</v>
      </c>
      <c r="C26" s="182">
        <v>1967</v>
      </c>
      <c r="D26" s="183">
        <v>31476</v>
      </c>
      <c r="E26" s="184"/>
      <c r="F26" s="416"/>
      <c r="G26" s="185">
        <f>F26/(J26-K26)*100</f>
        <v>0</v>
      </c>
      <c r="H26" s="192"/>
      <c r="I26" s="186">
        <f>H26/(J26-K26)*100</f>
        <v>0</v>
      </c>
      <c r="J26" s="187">
        <v>69973</v>
      </c>
      <c r="K26" s="178">
        <v>746</v>
      </c>
    </row>
    <row r="27" spans="1:11" ht="10.5" customHeight="1">
      <c r="A27" s="180" t="s">
        <v>183</v>
      </c>
      <c r="B27" s="181">
        <v>10977</v>
      </c>
      <c r="C27" s="182">
        <v>5400</v>
      </c>
      <c r="D27" s="183">
        <v>27299</v>
      </c>
      <c r="E27" s="184"/>
      <c r="F27" s="416">
        <v>385104</v>
      </c>
      <c r="G27" s="185">
        <f>F27/(J27-K27)*100</f>
        <v>182.18822293816262</v>
      </c>
      <c r="H27" s="192"/>
      <c r="I27" s="186">
        <f t="shared" si="0"/>
        <v>0</v>
      </c>
      <c r="J27" s="187">
        <v>211377</v>
      </c>
      <c r="K27" s="178">
        <v>0</v>
      </c>
    </row>
    <row r="28" spans="1:11" ht="10.5" customHeight="1">
      <c r="A28" s="180" t="s">
        <v>184</v>
      </c>
      <c r="B28" s="181">
        <v>15270</v>
      </c>
      <c r="C28" s="182">
        <v>7390</v>
      </c>
      <c r="D28" s="183">
        <v>16389</v>
      </c>
      <c r="E28" s="184"/>
      <c r="F28" s="416"/>
      <c r="G28" s="185">
        <f>F28/(J28-K28)*100</f>
        <v>0</v>
      </c>
      <c r="H28" s="192"/>
      <c r="I28" s="186">
        <f>H28/(J28-K28)*100</f>
        <v>0</v>
      </c>
      <c r="J28" s="187">
        <v>267092</v>
      </c>
      <c r="K28" s="178">
        <v>0</v>
      </c>
    </row>
    <row r="29" spans="1:11" ht="10.5" customHeight="1">
      <c r="A29" s="180" t="s">
        <v>185</v>
      </c>
      <c r="B29" s="181">
        <v>6450</v>
      </c>
      <c r="C29" s="182">
        <v>6044</v>
      </c>
      <c r="D29" s="183">
        <v>0</v>
      </c>
      <c r="E29" s="184">
        <v>60538</v>
      </c>
      <c r="F29" s="416">
        <v>128988</v>
      </c>
      <c r="G29" s="185">
        <f t="shared" si="1"/>
        <v>86.526735223682365</v>
      </c>
      <c r="H29" s="192"/>
      <c r="I29" s="186">
        <f t="shared" si="0"/>
        <v>0</v>
      </c>
      <c r="J29" s="187">
        <v>149073</v>
      </c>
      <c r="K29" s="178">
        <v>0</v>
      </c>
    </row>
    <row r="30" spans="1:11" ht="10.5" customHeight="1">
      <c r="A30" s="180" t="s">
        <v>186</v>
      </c>
      <c r="B30" s="181">
        <v>7050</v>
      </c>
      <c r="C30" s="182">
        <v>3579</v>
      </c>
      <c r="D30" s="183">
        <v>21397</v>
      </c>
      <c r="E30" s="184"/>
      <c r="F30" s="404"/>
      <c r="G30" s="185">
        <f t="shared" si="1"/>
        <v>0</v>
      </c>
      <c r="H30" s="192"/>
      <c r="I30" s="186">
        <f t="shared" si="0"/>
        <v>0</v>
      </c>
      <c r="J30" s="187">
        <v>170610</v>
      </c>
      <c r="K30" s="178">
        <v>0</v>
      </c>
    </row>
    <row r="31" spans="1:11" ht="10.5" customHeight="1">
      <c r="A31" s="180" t="s">
        <v>187</v>
      </c>
      <c r="B31" s="181">
        <v>6370</v>
      </c>
      <c r="C31" s="182">
        <v>2326</v>
      </c>
      <c r="D31" s="183">
        <v>30190</v>
      </c>
      <c r="E31" s="184"/>
      <c r="F31" s="404"/>
      <c r="G31" s="185">
        <f t="shared" si="1"/>
        <v>0</v>
      </c>
      <c r="H31" s="192"/>
      <c r="I31" s="186">
        <f t="shared" si="0"/>
        <v>0</v>
      </c>
      <c r="J31" s="188">
        <v>115642</v>
      </c>
      <c r="K31" s="189">
        <v>0</v>
      </c>
    </row>
    <row r="32" spans="1:11" ht="10.5" customHeight="1">
      <c r="A32" s="180" t="s">
        <v>188</v>
      </c>
      <c r="B32" s="181">
        <v>14200</v>
      </c>
      <c r="C32" s="182">
        <v>11584</v>
      </c>
      <c r="D32" s="183">
        <v>25495</v>
      </c>
      <c r="E32" s="184"/>
      <c r="F32" s="404"/>
      <c r="G32" s="185">
        <f t="shared" si="1"/>
        <v>0</v>
      </c>
      <c r="H32" s="86"/>
      <c r="I32" s="193">
        <f t="shared" si="0"/>
        <v>0</v>
      </c>
      <c r="J32" s="188">
        <v>265037</v>
      </c>
      <c r="K32" s="189">
        <v>0</v>
      </c>
    </row>
    <row r="33" spans="1:11" ht="10.5" customHeight="1">
      <c r="A33" s="180" t="s">
        <v>189</v>
      </c>
      <c r="B33" s="181">
        <v>11614</v>
      </c>
      <c r="C33" s="182">
        <v>7469</v>
      </c>
      <c r="D33" s="183">
        <v>58371</v>
      </c>
      <c r="E33" s="184"/>
      <c r="F33" s="404"/>
      <c r="G33" s="185">
        <f t="shared" si="1"/>
        <v>0</v>
      </c>
      <c r="H33" s="65"/>
      <c r="I33" s="186">
        <f t="shared" si="0"/>
        <v>0</v>
      </c>
      <c r="J33" s="188">
        <v>277742</v>
      </c>
      <c r="K33" s="189">
        <v>0</v>
      </c>
    </row>
    <row r="34" spans="1:11" ht="10.5" customHeight="1" thickBot="1">
      <c r="A34" s="194" t="s">
        <v>190</v>
      </c>
      <c r="B34" s="181">
        <v>211000</v>
      </c>
      <c r="C34" s="182">
        <v>97158</v>
      </c>
      <c r="D34" s="195">
        <v>432552</v>
      </c>
      <c r="E34" s="196"/>
      <c r="F34" s="405"/>
      <c r="G34" s="197"/>
      <c r="H34" s="190"/>
      <c r="I34" s="191"/>
      <c r="J34" s="198">
        <v>5278550</v>
      </c>
      <c r="K34" s="199">
        <v>22566</v>
      </c>
    </row>
    <row r="35" spans="1:11" ht="10.5" customHeight="1" thickTop="1">
      <c r="A35" s="200" t="s">
        <v>191</v>
      </c>
      <c r="B35" s="201">
        <f>SUM(B6:B34)</f>
        <v>1175918</v>
      </c>
      <c r="C35" s="202">
        <f>SUM(C6:C34)</f>
        <v>612507</v>
      </c>
      <c r="D35" s="201">
        <f>SUM(D6:D34)</f>
        <v>4073767</v>
      </c>
      <c r="E35" s="203">
        <f>SUM(E6:E34)</f>
        <v>230041</v>
      </c>
      <c r="F35" s="204">
        <f>SUM(F6:F34)</f>
        <v>1881337</v>
      </c>
      <c r="G35" s="205">
        <f>F35/(J35-K35)*100</f>
        <v>7.405795648384478</v>
      </c>
      <c r="H35" s="206">
        <f>SUM(H6:H33)</f>
        <v>0</v>
      </c>
      <c r="I35" s="202">
        <f t="shared" si="0"/>
        <v>0</v>
      </c>
      <c r="J35" s="152">
        <f>SUM(J6:J34)</f>
        <v>25465529</v>
      </c>
      <c r="K35" s="152">
        <f>SUM(K6:K34)</f>
        <v>61952</v>
      </c>
    </row>
    <row r="36" spans="1:11" ht="10.5" customHeight="1">
      <c r="A36" s="207" t="s">
        <v>192</v>
      </c>
      <c r="B36" s="438">
        <v>29</v>
      </c>
      <c r="C36" s="439"/>
      <c r="D36" s="208">
        <f>COUNTIF(D6:D34,"&gt;0")</f>
        <v>23</v>
      </c>
      <c r="E36" s="394">
        <f>COUNTIF(E6:E34,"&gt;0")</f>
        <v>6</v>
      </c>
      <c r="F36" s="394">
        <f>COUNTIF(F6:F34,"&gt;0")</f>
        <v>7</v>
      </c>
      <c r="G36" s="211"/>
      <c r="H36" s="80"/>
      <c r="I36" s="212"/>
      <c r="K36" s="152"/>
    </row>
    <row r="37" spans="1:11" ht="10.5" customHeight="1">
      <c r="A37" s="213"/>
      <c r="B37" s="214"/>
      <c r="C37" s="214"/>
      <c r="D37" s="214"/>
      <c r="E37" s="214"/>
      <c r="F37" s="214"/>
      <c r="G37" s="214"/>
      <c r="H37" s="215"/>
      <c r="I37" s="215"/>
      <c r="K37" s="152"/>
    </row>
    <row r="38" spans="1:11" ht="10.5" customHeight="1">
      <c r="A38" s="216" t="s">
        <v>193</v>
      </c>
      <c r="B38" s="215"/>
      <c r="C38" s="215"/>
      <c r="D38" s="215"/>
      <c r="E38" s="215"/>
      <c r="F38" s="215"/>
      <c r="G38" s="215"/>
      <c r="H38" s="215"/>
      <c r="I38" s="215"/>
      <c r="K38" s="152"/>
    </row>
    <row r="39" spans="1:11" ht="10.5" customHeight="1" thickBot="1">
      <c r="A39" s="217" t="s">
        <v>194</v>
      </c>
      <c r="B39" s="218">
        <v>127650</v>
      </c>
      <c r="C39" s="219">
        <v>14600</v>
      </c>
      <c r="D39" s="220">
        <v>125755</v>
      </c>
      <c r="E39" s="220">
        <v>0</v>
      </c>
      <c r="F39" s="221">
        <v>0</v>
      </c>
      <c r="G39" s="222">
        <f>F39/(J39-K39)*100</f>
        <v>0</v>
      </c>
      <c r="H39" s="221"/>
      <c r="I39" s="223">
        <f>H39/(J39-K39)*100</f>
        <v>0</v>
      </c>
      <c r="J39" s="152">
        <v>534876</v>
      </c>
      <c r="K39" s="152">
        <v>0</v>
      </c>
    </row>
    <row r="40" spans="1:11" ht="10.5" customHeight="1" thickTop="1">
      <c r="A40" s="224" t="s">
        <v>191</v>
      </c>
      <c r="B40" s="225">
        <f>SUM(B39:B39)</f>
        <v>127650</v>
      </c>
      <c r="C40" s="202">
        <f>SUM(C39:C39)</f>
        <v>14600</v>
      </c>
      <c r="D40" s="226">
        <f>SUM(D39:D39)</f>
        <v>125755</v>
      </c>
      <c r="E40" s="226"/>
      <c r="F40" s="206">
        <f>SUM(F39:F39)</f>
        <v>0</v>
      </c>
      <c r="G40" s="227">
        <f>F40/(J40-K40)*100</f>
        <v>0</v>
      </c>
      <c r="H40" s="206">
        <f>SUM(H39:H39)</f>
        <v>0</v>
      </c>
      <c r="I40" s="202">
        <f>H40/(J40-K40)*100</f>
        <v>0</v>
      </c>
      <c r="J40" s="152">
        <f>SUM(J39:J39)</f>
        <v>534876</v>
      </c>
      <c r="K40" s="152">
        <f>SUM(K39:K39)</f>
        <v>0</v>
      </c>
    </row>
    <row r="41" spans="1:11" ht="10.5" customHeight="1">
      <c r="A41" s="228" t="s">
        <v>192</v>
      </c>
      <c r="B41" s="438">
        <v>1</v>
      </c>
      <c r="C41" s="439"/>
      <c r="D41" s="209">
        <v>1</v>
      </c>
      <c r="E41" s="209"/>
      <c r="F41" s="80"/>
      <c r="G41" s="229"/>
      <c r="H41" s="80"/>
      <c r="I41" s="212"/>
      <c r="K41" s="152"/>
    </row>
    <row r="42" spans="1:11" ht="10.5" customHeight="1">
      <c r="A42" s="216"/>
      <c r="B42" s="216"/>
      <c r="C42" s="216"/>
      <c r="D42" s="216"/>
      <c r="E42" s="216"/>
      <c r="F42" s="216"/>
      <c r="G42" s="216"/>
      <c r="H42" s="216"/>
      <c r="I42" s="216"/>
      <c r="K42" s="152"/>
    </row>
    <row r="43" spans="1:11" ht="12" customHeight="1">
      <c r="A43" s="153" t="s">
        <v>195</v>
      </c>
      <c r="B43" s="216"/>
      <c r="C43" s="216"/>
      <c r="D43" s="216"/>
      <c r="E43" s="216"/>
      <c r="F43" s="216"/>
      <c r="G43" s="216"/>
      <c r="H43" s="216"/>
      <c r="I43" s="216"/>
      <c r="K43" s="152"/>
    </row>
    <row r="44" spans="1:11" ht="10.5" customHeight="1">
      <c r="A44" s="440" t="s">
        <v>143</v>
      </c>
      <c r="B44" s="443" t="s">
        <v>144</v>
      </c>
      <c r="C44" s="435"/>
      <c r="D44" s="155" t="s">
        <v>145</v>
      </c>
      <c r="E44" s="155" t="s">
        <v>145</v>
      </c>
      <c r="F44" s="443" t="s">
        <v>196</v>
      </c>
      <c r="G44" s="435"/>
      <c r="H44" s="444" t="s">
        <v>147</v>
      </c>
      <c r="I44" s="445"/>
      <c r="K44" s="152"/>
    </row>
    <row r="45" spans="1:11" ht="10.5" customHeight="1">
      <c r="A45" s="441"/>
      <c r="B45" s="170" t="s">
        <v>197</v>
      </c>
      <c r="C45" s="230" t="s">
        <v>198</v>
      </c>
      <c r="D45" s="170" t="s">
        <v>150</v>
      </c>
      <c r="E45" s="231" t="s">
        <v>151</v>
      </c>
      <c r="F45" s="170" t="s">
        <v>152</v>
      </c>
      <c r="G45" s="230" t="s">
        <v>153</v>
      </c>
      <c r="H45" s="232" t="s">
        <v>152</v>
      </c>
      <c r="I45" s="233" t="s">
        <v>153</v>
      </c>
      <c r="J45" s="234" t="s">
        <v>199</v>
      </c>
      <c r="K45" s="235"/>
    </row>
    <row r="46" spans="1:11" ht="10.5" customHeight="1">
      <c r="A46" s="442"/>
      <c r="B46" s="166" t="s">
        <v>200</v>
      </c>
      <c r="C46" s="167" t="s">
        <v>201</v>
      </c>
      <c r="D46" s="165" t="s">
        <v>158</v>
      </c>
      <c r="E46" s="165" t="s">
        <v>158</v>
      </c>
      <c r="F46" s="166" t="s">
        <v>158</v>
      </c>
      <c r="G46" s="167" t="s">
        <v>159</v>
      </c>
      <c r="H46" s="166" t="s">
        <v>158</v>
      </c>
      <c r="I46" s="167" t="s">
        <v>159</v>
      </c>
      <c r="J46" s="152" t="s">
        <v>25</v>
      </c>
      <c r="K46" s="152"/>
    </row>
    <row r="47" spans="1:11" ht="10.5" customHeight="1">
      <c r="A47" s="236" t="s">
        <v>162</v>
      </c>
      <c r="B47" s="237">
        <v>268</v>
      </c>
      <c r="C47" s="238">
        <v>94</v>
      </c>
      <c r="D47" s="239">
        <v>820750</v>
      </c>
      <c r="E47" s="240">
        <v>0</v>
      </c>
      <c r="F47" s="241">
        <v>-6118743</v>
      </c>
      <c r="G47" s="242">
        <f>F47/(J47-K47)*100</f>
        <v>-191.5417267966204</v>
      </c>
      <c r="H47" s="106">
        <v>0</v>
      </c>
      <c r="I47" s="243">
        <v>0</v>
      </c>
      <c r="J47" s="152">
        <v>3194470</v>
      </c>
      <c r="K47" s="152"/>
    </row>
    <row r="48" spans="1:11" ht="10.5" customHeight="1">
      <c r="A48" s="244" t="s">
        <v>202</v>
      </c>
      <c r="B48" s="192">
        <v>44</v>
      </c>
      <c r="C48" s="245">
        <v>10</v>
      </c>
      <c r="D48" s="246">
        <v>59094</v>
      </c>
      <c r="E48" s="247">
        <v>0</v>
      </c>
      <c r="F48" s="248"/>
      <c r="G48" s="185">
        <f>F48/(J48-K48)*100</f>
        <v>0</v>
      </c>
      <c r="H48" s="65">
        <v>0</v>
      </c>
      <c r="I48" s="249">
        <f>H48/(J48-K48)*100</f>
        <v>0</v>
      </c>
      <c r="J48" s="152">
        <v>928018</v>
      </c>
      <c r="K48" s="152"/>
    </row>
    <row r="49" spans="1:11" ht="10.5" customHeight="1">
      <c r="A49" s="244" t="s">
        <v>172</v>
      </c>
      <c r="B49" s="192">
        <v>60</v>
      </c>
      <c r="C49" s="245">
        <v>6</v>
      </c>
      <c r="D49" s="246">
        <v>134423</v>
      </c>
      <c r="E49" s="247">
        <v>0</v>
      </c>
      <c r="F49" s="248"/>
      <c r="G49" s="250">
        <f t="shared" ref="G49:G55" si="2">F49/(J49-K49)*100</f>
        <v>0</v>
      </c>
      <c r="H49" s="65">
        <v>0</v>
      </c>
      <c r="I49" s="251">
        <f t="shared" ref="I49:I55" si="3">H49/(J49-K49)*100</f>
        <v>0</v>
      </c>
      <c r="J49" s="152">
        <v>1079527</v>
      </c>
      <c r="K49" s="152"/>
    </row>
    <row r="50" spans="1:11" ht="10.5" customHeight="1">
      <c r="A50" s="244" t="s">
        <v>203</v>
      </c>
      <c r="B50" s="192">
        <v>149</v>
      </c>
      <c r="C50" s="245">
        <v>18</v>
      </c>
      <c r="D50" s="246">
        <v>757449</v>
      </c>
      <c r="E50" s="247">
        <v>0</v>
      </c>
      <c r="F50" s="248">
        <v>-2130611</v>
      </c>
      <c r="G50" s="250">
        <f t="shared" si="2"/>
        <v>-114.52274909079962</v>
      </c>
      <c r="H50" s="65">
        <v>0</v>
      </c>
      <c r="I50" s="251">
        <f t="shared" si="3"/>
        <v>0</v>
      </c>
      <c r="J50" s="152">
        <v>1860426</v>
      </c>
      <c r="K50" s="152"/>
    </row>
    <row r="51" spans="1:11" ht="10.5" customHeight="1">
      <c r="A51" s="244" t="s">
        <v>204</v>
      </c>
      <c r="B51" s="192">
        <v>48</v>
      </c>
      <c r="C51" s="245">
        <v>8</v>
      </c>
      <c r="D51" s="246">
        <v>0</v>
      </c>
      <c r="E51" s="247">
        <v>89279</v>
      </c>
      <c r="F51" s="248"/>
      <c r="G51" s="185">
        <f t="shared" si="2"/>
        <v>0</v>
      </c>
      <c r="H51" s="65">
        <v>0</v>
      </c>
      <c r="I51" s="249">
        <f t="shared" si="3"/>
        <v>0</v>
      </c>
      <c r="J51" s="152">
        <v>746165</v>
      </c>
      <c r="K51" s="152"/>
    </row>
    <row r="52" spans="1:11" ht="10.5" customHeight="1">
      <c r="A52" s="244" t="s">
        <v>205</v>
      </c>
      <c r="B52" s="192">
        <v>60</v>
      </c>
      <c r="C52" s="245">
        <v>48</v>
      </c>
      <c r="D52" s="246">
        <v>0</v>
      </c>
      <c r="E52" s="247">
        <v>33315</v>
      </c>
      <c r="F52" s="248">
        <v>-660019</v>
      </c>
      <c r="G52" s="185">
        <f t="shared" si="2"/>
        <v>-95.398733545998937</v>
      </c>
      <c r="H52" s="65">
        <v>0</v>
      </c>
      <c r="I52" s="249">
        <f t="shared" si="3"/>
        <v>0</v>
      </c>
      <c r="J52" s="152">
        <v>691853</v>
      </c>
      <c r="K52" s="152"/>
    </row>
    <row r="53" spans="1:11" ht="10.5" customHeight="1">
      <c r="A53" s="244" t="s">
        <v>206</v>
      </c>
      <c r="B53" s="192">
        <v>40</v>
      </c>
      <c r="C53" s="245">
        <v>5</v>
      </c>
      <c r="D53" s="246">
        <v>0</v>
      </c>
      <c r="E53" s="247">
        <v>31251</v>
      </c>
      <c r="F53" s="248">
        <v>-795079</v>
      </c>
      <c r="G53" s="185">
        <f t="shared" si="2"/>
        <v>-124.06167202913521</v>
      </c>
      <c r="H53" s="65">
        <v>0</v>
      </c>
      <c r="I53" s="249">
        <f t="shared" si="3"/>
        <v>0</v>
      </c>
      <c r="J53" s="152">
        <v>640874</v>
      </c>
      <c r="K53" s="152"/>
    </row>
    <row r="54" spans="1:11" ht="10.5" customHeight="1" thickBot="1">
      <c r="A54" s="252" t="s">
        <v>188</v>
      </c>
      <c r="B54" s="253">
        <v>41</v>
      </c>
      <c r="C54" s="254">
        <v>4</v>
      </c>
      <c r="D54" s="255">
        <v>23446</v>
      </c>
      <c r="E54" s="256">
        <v>0</v>
      </c>
      <c r="F54" s="257">
        <v>-275755</v>
      </c>
      <c r="G54" s="258">
        <f t="shared" si="2"/>
        <v>-56.051295914986511</v>
      </c>
      <c r="H54" s="190">
        <v>0</v>
      </c>
      <c r="I54" s="259">
        <f t="shared" si="3"/>
        <v>0</v>
      </c>
      <c r="J54" s="152">
        <v>491969</v>
      </c>
      <c r="K54" s="152"/>
    </row>
    <row r="55" spans="1:11" ht="10.5" customHeight="1" thickTop="1">
      <c r="A55" s="260" t="s">
        <v>191</v>
      </c>
      <c r="B55" s="261">
        <f>SUM(B47:B54)</f>
        <v>710</v>
      </c>
      <c r="C55" s="251">
        <f>SUM(C47:C54)</f>
        <v>193</v>
      </c>
      <c r="D55" s="262">
        <f>SUM(D47:D54)</f>
        <v>1795162</v>
      </c>
      <c r="E55" s="263">
        <f>SUM(E47:E54)</f>
        <v>153845</v>
      </c>
      <c r="F55" s="264">
        <f>SUM(F47:F54)</f>
        <v>-9980207</v>
      </c>
      <c r="G55" s="250">
        <f t="shared" si="2"/>
        <v>-103.60110167832379</v>
      </c>
      <c r="H55" s="225">
        <f>SUM(H47:H54)</f>
        <v>0</v>
      </c>
      <c r="I55" s="227">
        <f t="shared" si="3"/>
        <v>0</v>
      </c>
      <c r="J55" s="179">
        <f>SUM(J47:J54)</f>
        <v>9633302</v>
      </c>
      <c r="K55" s="152"/>
    </row>
    <row r="56" spans="1:11" ht="10.5" customHeight="1">
      <c r="A56" s="228" t="s">
        <v>192</v>
      </c>
      <c r="B56" s="446">
        <v>7</v>
      </c>
      <c r="C56" s="447"/>
      <c r="D56" s="209">
        <v>5</v>
      </c>
      <c r="E56" s="209">
        <v>3</v>
      </c>
      <c r="F56" s="80">
        <v>5</v>
      </c>
      <c r="G56" s="211"/>
      <c r="H56" s="210">
        <v>0</v>
      </c>
      <c r="I56" s="265"/>
      <c r="K56" s="152"/>
    </row>
    <row r="57" spans="1:11" ht="10.5" customHeight="1">
      <c r="A57" s="216"/>
      <c r="B57" s="216"/>
      <c r="C57" s="216"/>
      <c r="D57" s="216"/>
      <c r="E57" s="216"/>
      <c r="F57" s="216"/>
      <c r="G57" s="216"/>
      <c r="H57" s="266"/>
      <c r="I57" s="267"/>
      <c r="K57" s="152"/>
    </row>
    <row r="58" spans="1:11" ht="12" customHeight="1">
      <c r="A58" s="153" t="s">
        <v>207</v>
      </c>
      <c r="B58" s="216"/>
      <c r="C58" s="216"/>
      <c r="D58" s="216"/>
      <c r="E58" s="216"/>
      <c r="F58" s="216"/>
      <c r="G58" s="216"/>
      <c r="H58" s="268"/>
      <c r="I58" s="269"/>
      <c r="K58" s="152"/>
    </row>
    <row r="59" spans="1:11" ht="10.5" customHeight="1">
      <c r="A59" s="448" t="s">
        <v>143</v>
      </c>
      <c r="B59" s="444" t="s">
        <v>144</v>
      </c>
      <c r="C59" s="451"/>
      <c r="D59" s="155" t="s">
        <v>145</v>
      </c>
      <c r="E59" s="155" t="s">
        <v>145</v>
      </c>
      <c r="F59" s="443" t="s">
        <v>196</v>
      </c>
      <c r="G59" s="435"/>
      <c r="H59" s="456" t="s">
        <v>147</v>
      </c>
      <c r="I59" s="457"/>
      <c r="K59" s="152"/>
    </row>
    <row r="60" spans="1:11" ht="10.5" customHeight="1">
      <c r="A60" s="449"/>
      <c r="B60" s="452"/>
      <c r="C60" s="453"/>
      <c r="D60" s="159" t="s">
        <v>150</v>
      </c>
      <c r="E60" s="159" t="s">
        <v>151</v>
      </c>
      <c r="F60" s="160" t="s">
        <v>152</v>
      </c>
      <c r="G60" s="161" t="s">
        <v>153</v>
      </c>
      <c r="H60" s="270" t="s">
        <v>152</v>
      </c>
      <c r="I60" s="271" t="s">
        <v>153</v>
      </c>
      <c r="K60" s="152"/>
    </row>
    <row r="61" spans="1:11" ht="10.5" customHeight="1">
      <c r="A61" s="450"/>
      <c r="B61" s="454"/>
      <c r="C61" s="455"/>
      <c r="D61" s="165" t="s">
        <v>158</v>
      </c>
      <c r="E61" s="165" t="s">
        <v>158</v>
      </c>
      <c r="F61" s="166" t="s">
        <v>158</v>
      </c>
      <c r="G61" s="167" t="s">
        <v>159</v>
      </c>
      <c r="H61" s="272" t="s">
        <v>158</v>
      </c>
      <c r="I61" s="273" t="s">
        <v>159</v>
      </c>
    </row>
    <row r="62" spans="1:11" ht="10.5" customHeight="1">
      <c r="A62" s="274"/>
      <c r="B62" s="275"/>
      <c r="C62" s="275"/>
      <c r="D62" s="275"/>
      <c r="E62" s="275"/>
      <c r="F62" s="275"/>
      <c r="G62" s="275"/>
      <c r="H62" s="276"/>
      <c r="I62" s="277"/>
      <c r="J62" s="152" t="s">
        <v>154</v>
      </c>
      <c r="K62" s="152" t="s">
        <v>155</v>
      </c>
    </row>
    <row r="63" spans="1:11" ht="10.5" customHeight="1">
      <c r="A63" s="274" t="s">
        <v>208</v>
      </c>
      <c r="B63" s="275"/>
      <c r="C63" s="275"/>
      <c r="D63" s="268"/>
      <c r="E63" s="278"/>
      <c r="F63" s="113"/>
      <c r="G63" s="113"/>
      <c r="H63" s="268"/>
      <c r="I63" s="279"/>
      <c r="J63" s="168" t="s">
        <v>160</v>
      </c>
      <c r="K63" s="169" t="s">
        <v>161</v>
      </c>
    </row>
    <row r="64" spans="1:11" ht="10.5" customHeight="1">
      <c r="A64" s="280" t="s">
        <v>202</v>
      </c>
      <c r="B64" s="281" t="s">
        <v>209</v>
      </c>
      <c r="C64" s="282"/>
      <c r="D64" s="262">
        <v>16321</v>
      </c>
      <c r="E64" s="263"/>
      <c r="F64" s="283"/>
      <c r="G64" s="193"/>
      <c r="H64" s="283"/>
      <c r="I64" s="251"/>
      <c r="J64" s="152">
        <v>38290</v>
      </c>
      <c r="K64" s="152">
        <v>0</v>
      </c>
    </row>
    <row r="65" spans="1:11" ht="10.5" customHeight="1">
      <c r="A65" s="228" t="s">
        <v>210</v>
      </c>
      <c r="B65" s="438">
        <v>1</v>
      </c>
      <c r="C65" s="458"/>
      <c r="D65" s="209">
        <v>1</v>
      </c>
      <c r="E65" s="284"/>
      <c r="F65" s="80"/>
      <c r="G65" s="229"/>
      <c r="H65" s="80"/>
      <c r="I65" s="265"/>
      <c r="K65" s="152"/>
    </row>
    <row r="66" spans="1:11" ht="10.5" customHeight="1">
      <c r="A66" s="274"/>
      <c r="B66" s="275"/>
      <c r="C66" s="275"/>
      <c r="D66" s="266"/>
      <c r="E66" s="285"/>
      <c r="F66" s="275"/>
      <c r="G66" s="275"/>
      <c r="H66" s="286"/>
      <c r="I66" s="287"/>
      <c r="J66" s="152" t="s">
        <v>154</v>
      </c>
      <c r="K66" s="152" t="s">
        <v>155</v>
      </c>
    </row>
    <row r="67" spans="1:11" ht="10.5" customHeight="1">
      <c r="A67" s="274" t="s">
        <v>211</v>
      </c>
      <c r="B67" s="275"/>
      <c r="C67" s="275"/>
      <c r="D67" s="268"/>
      <c r="E67" s="278"/>
      <c r="F67" s="113"/>
      <c r="G67" s="113"/>
      <c r="H67" s="148"/>
      <c r="I67" s="288"/>
      <c r="J67" s="168" t="s">
        <v>160</v>
      </c>
      <c r="K67" s="169" t="s">
        <v>161</v>
      </c>
    </row>
    <row r="68" spans="1:11" ht="10.5" customHeight="1">
      <c r="A68" s="280" t="s">
        <v>309</v>
      </c>
      <c r="B68" s="281" t="s">
        <v>310</v>
      </c>
      <c r="C68" s="289"/>
      <c r="D68" s="290">
        <v>0</v>
      </c>
      <c r="E68" s="291">
        <v>0</v>
      </c>
      <c r="F68" s="292">
        <v>0</v>
      </c>
      <c r="G68" s="197" t="e">
        <f>F68/(J68-K68)*100</f>
        <v>#DIV/0!</v>
      </c>
      <c r="H68" s="293">
        <v>0</v>
      </c>
      <c r="I68" s="294" t="e">
        <f>H68/(J68-K68)*100</f>
        <v>#DIV/0!</v>
      </c>
      <c r="K68" s="152"/>
    </row>
    <row r="69" spans="1:11" ht="10.5" customHeight="1">
      <c r="A69" s="228" t="s">
        <v>210</v>
      </c>
      <c r="B69" s="438">
        <v>0</v>
      </c>
      <c r="C69" s="458"/>
      <c r="D69" s="209">
        <v>0</v>
      </c>
      <c r="E69" s="284"/>
      <c r="F69" s="210">
        <v>0</v>
      </c>
      <c r="G69" s="229"/>
      <c r="H69" s="80">
        <v>0</v>
      </c>
      <c r="I69" s="265"/>
      <c r="K69" s="152"/>
    </row>
    <row r="70" spans="1:11" ht="10.5" customHeight="1">
      <c r="A70" s="274"/>
      <c r="B70" s="275"/>
      <c r="C70" s="275"/>
      <c r="D70" s="266"/>
      <c r="E70" s="285"/>
      <c r="F70" s="275"/>
      <c r="G70" s="275"/>
      <c r="H70" s="276"/>
      <c r="I70" s="277"/>
      <c r="J70" s="152" t="s">
        <v>154</v>
      </c>
      <c r="K70" s="152" t="s">
        <v>155</v>
      </c>
    </row>
    <row r="71" spans="1:11" ht="10.5" customHeight="1">
      <c r="A71" s="274" t="s">
        <v>212</v>
      </c>
      <c r="B71" s="275"/>
      <c r="C71" s="275"/>
      <c r="D71" s="268"/>
      <c r="E71" s="278"/>
      <c r="F71" s="113"/>
      <c r="G71" s="113"/>
      <c r="H71" s="113"/>
      <c r="I71" s="114"/>
      <c r="J71" s="168" t="s">
        <v>160</v>
      </c>
      <c r="K71" s="169" t="s">
        <v>161</v>
      </c>
    </row>
    <row r="72" spans="1:11" ht="10.5" customHeight="1">
      <c r="A72" s="280" t="s">
        <v>213</v>
      </c>
      <c r="B72" s="281"/>
      <c r="C72" s="295"/>
      <c r="D72" s="296">
        <v>387149</v>
      </c>
      <c r="E72" s="297">
        <v>0</v>
      </c>
      <c r="F72" s="298">
        <v>0</v>
      </c>
      <c r="G72" s="242">
        <f t="shared" ref="G72:G119" si="4">F72/(J72-K72)*100</f>
        <v>0</v>
      </c>
      <c r="H72" s="237">
        <v>0</v>
      </c>
      <c r="I72" s="243">
        <f>H72/(J72-K72)*100</f>
        <v>0</v>
      </c>
      <c r="J72" s="299">
        <v>5336401</v>
      </c>
      <c r="K72" s="152">
        <v>0</v>
      </c>
    </row>
    <row r="73" spans="1:11" ht="10.5" customHeight="1">
      <c r="A73" s="300" t="s">
        <v>214</v>
      </c>
      <c r="B73" s="301" t="s">
        <v>215</v>
      </c>
      <c r="C73" s="302"/>
      <c r="D73" s="303">
        <v>99981</v>
      </c>
      <c r="E73" s="304">
        <v>0</v>
      </c>
      <c r="F73" s="305">
        <v>0</v>
      </c>
      <c r="G73" s="185">
        <f t="shared" si="4"/>
        <v>0</v>
      </c>
      <c r="H73" s="192">
        <v>0</v>
      </c>
      <c r="I73" s="249">
        <f>H73/(J73-K73)*100</f>
        <v>0</v>
      </c>
      <c r="J73" s="299">
        <v>536394</v>
      </c>
      <c r="K73" s="152">
        <v>0</v>
      </c>
    </row>
    <row r="74" spans="1:11" ht="10.5" customHeight="1">
      <c r="A74" s="300" t="s">
        <v>216</v>
      </c>
      <c r="B74" s="301" t="s">
        <v>311</v>
      </c>
      <c r="C74" s="302"/>
      <c r="D74" s="303">
        <v>0</v>
      </c>
      <c r="E74" s="304">
        <v>73525</v>
      </c>
      <c r="F74" s="305">
        <v>-619054</v>
      </c>
      <c r="G74" s="185">
        <f t="shared" si="4"/>
        <v>-303.63496353264895</v>
      </c>
      <c r="H74" s="192">
        <v>0</v>
      </c>
      <c r="I74" s="249">
        <f>H74/(J74-K74)*100</f>
        <v>0</v>
      </c>
      <c r="J74" s="299">
        <v>203881</v>
      </c>
      <c r="K74" s="152">
        <v>0</v>
      </c>
    </row>
    <row r="75" spans="1:11" ht="10.5" customHeight="1">
      <c r="A75" s="300" t="s">
        <v>217</v>
      </c>
      <c r="B75" s="301" t="s">
        <v>218</v>
      </c>
      <c r="C75" s="302"/>
      <c r="D75" s="303">
        <v>106495</v>
      </c>
      <c r="E75" s="304">
        <v>0</v>
      </c>
      <c r="F75" s="305">
        <v>0</v>
      </c>
      <c r="G75" s="185">
        <f t="shared" si="4"/>
        <v>0</v>
      </c>
      <c r="H75" s="192">
        <v>0</v>
      </c>
      <c r="I75" s="249">
        <f t="shared" ref="I75:I118" si="5">H75/(J75-K75)*100</f>
        <v>0</v>
      </c>
      <c r="J75" s="299">
        <v>768321</v>
      </c>
      <c r="K75" s="152">
        <v>0</v>
      </c>
    </row>
    <row r="76" spans="1:11" ht="10.5" customHeight="1">
      <c r="A76" s="300" t="s">
        <v>219</v>
      </c>
      <c r="B76" s="306"/>
      <c r="C76" s="307"/>
      <c r="D76" s="303">
        <v>39008</v>
      </c>
      <c r="E76" s="304">
        <v>0</v>
      </c>
      <c r="F76" s="305">
        <v>-52690</v>
      </c>
      <c r="G76" s="185">
        <f t="shared" si="4"/>
        <v>-4.0329864459814031</v>
      </c>
      <c r="H76" s="192">
        <v>0</v>
      </c>
      <c r="I76" s="249">
        <f t="shared" si="5"/>
        <v>0</v>
      </c>
      <c r="J76" s="299">
        <v>1306476</v>
      </c>
      <c r="K76" s="152">
        <v>0</v>
      </c>
    </row>
    <row r="77" spans="1:11" ht="10.5" customHeight="1">
      <c r="A77" s="300" t="s">
        <v>220</v>
      </c>
      <c r="B77" s="301" t="s">
        <v>221</v>
      </c>
      <c r="C77" s="308"/>
      <c r="D77" s="303">
        <v>12799</v>
      </c>
      <c r="E77" s="304">
        <v>0</v>
      </c>
      <c r="F77" s="305">
        <v>0</v>
      </c>
      <c r="G77" s="185">
        <f t="shared" si="4"/>
        <v>0</v>
      </c>
      <c r="H77" s="192">
        <v>0</v>
      </c>
      <c r="I77" s="249">
        <f t="shared" si="5"/>
        <v>0</v>
      </c>
      <c r="J77" s="299">
        <v>270250</v>
      </c>
      <c r="K77" s="152">
        <v>0</v>
      </c>
    </row>
    <row r="78" spans="1:11" ht="10.5" customHeight="1">
      <c r="A78" s="300" t="s">
        <v>222</v>
      </c>
      <c r="B78" s="301" t="s">
        <v>223</v>
      </c>
      <c r="C78" s="308"/>
      <c r="D78" s="303">
        <v>0</v>
      </c>
      <c r="E78" s="304">
        <v>6228</v>
      </c>
      <c r="F78" s="305">
        <v>0</v>
      </c>
      <c r="G78" s="185">
        <f t="shared" si="4"/>
        <v>0</v>
      </c>
      <c r="H78" s="192">
        <v>0</v>
      </c>
      <c r="I78" s="249">
        <f>H78/(J78-K78)*100</f>
        <v>0</v>
      </c>
      <c r="J78" s="299">
        <v>123375</v>
      </c>
      <c r="K78" s="152">
        <v>0</v>
      </c>
    </row>
    <row r="79" spans="1:11" ht="10.5" customHeight="1">
      <c r="A79" s="300" t="s">
        <v>224</v>
      </c>
      <c r="B79" s="301" t="s">
        <v>225</v>
      </c>
      <c r="C79" s="308"/>
      <c r="D79" s="303">
        <v>151633</v>
      </c>
      <c r="E79" s="304">
        <v>0</v>
      </c>
      <c r="F79" s="305">
        <v>0</v>
      </c>
      <c r="G79" s="185">
        <f t="shared" si="4"/>
        <v>0</v>
      </c>
      <c r="H79" s="192">
        <v>0</v>
      </c>
      <c r="I79" s="249">
        <f>H79/(J79-K79)*100</f>
        <v>0</v>
      </c>
      <c r="J79" s="299">
        <v>592363</v>
      </c>
      <c r="K79" s="152">
        <v>0</v>
      </c>
    </row>
    <row r="80" spans="1:11" ht="10.5" customHeight="1">
      <c r="A80" s="300" t="s">
        <v>226</v>
      </c>
      <c r="B80" s="301" t="s">
        <v>227</v>
      </c>
      <c r="C80" s="308"/>
      <c r="D80" s="303">
        <v>5056</v>
      </c>
      <c r="E80" s="304">
        <v>0</v>
      </c>
      <c r="F80" s="305">
        <v>-32762</v>
      </c>
      <c r="G80" s="185">
        <f t="shared" si="4"/>
        <v>-6.0921728911137061</v>
      </c>
      <c r="H80" s="192">
        <v>0</v>
      </c>
      <c r="I80" s="249">
        <f t="shared" si="5"/>
        <v>0</v>
      </c>
      <c r="J80" s="299">
        <v>537772</v>
      </c>
      <c r="K80" s="152">
        <v>0</v>
      </c>
    </row>
    <row r="81" spans="1:11" ht="10.5" customHeight="1">
      <c r="A81" s="300" t="s">
        <v>228</v>
      </c>
      <c r="B81" s="306" t="s">
        <v>229</v>
      </c>
      <c r="C81" s="307"/>
      <c r="D81" s="303">
        <v>26060</v>
      </c>
      <c r="E81" s="304">
        <v>0</v>
      </c>
      <c r="F81" s="305">
        <v>0</v>
      </c>
      <c r="G81" s="185">
        <f t="shared" si="4"/>
        <v>0</v>
      </c>
      <c r="H81" s="192">
        <v>0</v>
      </c>
      <c r="I81" s="249">
        <f>H81/(J81-K81)*100</f>
        <v>0</v>
      </c>
      <c r="J81" s="299">
        <v>71490</v>
      </c>
      <c r="K81" s="152">
        <v>0</v>
      </c>
    </row>
    <row r="82" spans="1:11" ht="10.5" customHeight="1">
      <c r="A82" s="300" t="s">
        <v>230</v>
      </c>
      <c r="B82" s="306" t="s">
        <v>231</v>
      </c>
      <c r="C82" s="307"/>
      <c r="D82" s="303">
        <v>26461</v>
      </c>
      <c r="E82" s="304">
        <v>0</v>
      </c>
      <c r="F82" s="305">
        <v>0</v>
      </c>
      <c r="G82" s="185">
        <f t="shared" si="4"/>
        <v>0</v>
      </c>
      <c r="H82" s="192">
        <v>0</v>
      </c>
      <c r="I82" s="249">
        <f>H82/(J82-K82)*100</f>
        <v>0</v>
      </c>
      <c r="J82" s="299">
        <v>828464</v>
      </c>
      <c r="K82" s="152">
        <v>0</v>
      </c>
    </row>
    <row r="83" spans="1:11" ht="10.5" customHeight="1">
      <c r="A83" s="300" t="s">
        <v>232</v>
      </c>
      <c r="B83" s="306"/>
      <c r="C83" s="307"/>
      <c r="D83" s="303">
        <v>130748</v>
      </c>
      <c r="E83" s="304">
        <v>0</v>
      </c>
      <c r="F83" s="305">
        <v>0</v>
      </c>
      <c r="G83" s="185">
        <f t="shared" si="4"/>
        <v>0</v>
      </c>
      <c r="H83" s="192">
        <v>0</v>
      </c>
      <c r="I83" s="249">
        <f t="shared" si="5"/>
        <v>0</v>
      </c>
      <c r="J83" s="299">
        <v>549640</v>
      </c>
      <c r="K83" s="152">
        <v>0</v>
      </c>
    </row>
    <row r="84" spans="1:11" ht="10.5" customHeight="1">
      <c r="A84" s="300" t="s">
        <v>233</v>
      </c>
      <c r="B84" s="306"/>
      <c r="C84" s="307"/>
      <c r="D84" s="303">
        <v>4748</v>
      </c>
      <c r="E84" s="304">
        <v>0</v>
      </c>
      <c r="F84" s="305">
        <v>-549</v>
      </c>
      <c r="G84" s="185">
        <f t="shared" si="4"/>
        <v>-0.42809354116793896</v>
      </c>
      <c r="H84" s="192">
        <v>0</v>
      </c>
      <c r="I84" s="249">
        <f t="shared" si="5"/>
        <v>0</v>
      </c>
      <c r="J84" s="299">
        <v>128243</v>
      </c>
      <c r="K84" s="152">
        <v>0</v>
      </c>
    </row>
    <row r="85" spans="1:11" ht="10.5" customHeight="1">
      <c r="A85" s="300" t="s">
        <v>234</v>
      </c>
      <c r="B85" s="306" t="s">
        <v>231</v>
      </c>
      <c r="C85" s="307"/>
      <c r="D85" s="303">
        <v>17090</v>
      </c>
      <c r="E85" s="304">
        <v>0</v>
      </c>
      <c r="F85" s="305">
        <v>0</v>
      </c>
      <c r="G85" s="185">
        <f t="shared" si="4"/>
        <v>0</v>
      </c>
      <c r="H85" s="192">
        <v>0</v>
      </c>
      <c r="I85" s="249">
        <f t="shared" si="5"/>
        <v>0</v>
      </c>
      <c r="J85" s="299">
        <v>63169</v>
      </c>
      <c r="K85" s="152">
        <v>0</v>
      </c>
    </row>
    <row r="86" spans="1:11" ht="10.5" customHeight="1">
      <c r="A86" s="300" t="s">
        <v>235</v>
      </c>
      <c r="B86" s="306" t="s">
        <v>236</v>
      </c>
      <c r="C86" s="307"/>
      <c r="D86" s="303">
        <v>0</v>
      </c>
      <c r="E86" s="304">
        <v>23448</v>
      </c>
      <c r="F86" s="305">
        <v>-224344</v>
      </c>
      <c r="G86" s="185">
        <f t="shared" si="4"/>
        <v>-57.872674132144631</v>
      </c>
      <c r="H86" s="192">
        <v>0</v>
      </c>
      <c r="I86" s="249">
        <f t="shared" si="5"/>
        <v>0</v>
      </c>
      <c r="J86" s="299">
        <v>387651</v>
      </c>
      <c r="K86" s="152">
        <v>0</v>
      </c>
    </row>
    <row r="87" spans="1:11" ht="10.5" customHeight="1">
      <c r="A87" s="300" t="s">
        <v>237</v>
      </c>
      <c r="B87" s="306"/>
      <c r="C87" s="307"/>
      <c r="D87" s="303">
        <v>145545</v>
      </c>
      <c r="E87" s="304">
        <v>0</v>
      </c>
      <c r="F87" s="305">
        <v>0</v>
      </c>
      <c r="G87" s="185">
        <f t="shared" si="4"/>
        <v>0</v>
      </c>
      <c r="H87" s="192">
        <v>0</v>
      </c>
      <c r="I87" s="249">
        <f t="shared" si="5"/>
        <v>0</v>
      </c>
      <c r="J87" s="299">
        <v>495688</v>
      </c>
      <c r="K87" s="152">
        <v>0</v>
      </c>
    </row>
    <row r="88" spans="1:11" ht="10.5" customHeight="1">
      <c r="A88" s="300" t="s">
        <v>238</v>
      </c>
      <c r="B88" s="306"/>
      <c r="C88" s="307"/>
      <c r="D88" s="303">
        <v>112064</v>
      </c>
      <c r="E88" s="304">
        <v>0</v>
      </c>
      <c r="F88" s="305">
        <v>0</v>
      </c>
      <c r="G88" s="185">
        <f t="shared" si="4"/>
        <v>0</v>
      </c>
      <c r="H88" s="192">
        <v>0</v>
      </c>
      <c r="I88" s="249">
        <f>H88/(J88-K88)*100</f>
        <v>0</v>
      </c>
      <c r="J88" s="299">
        <v>219216</v>
      </c>
      <c r="K88" s="152">
        <v>0</v>
      </c>
    </row>
    <row r="89" spans="1:11" ht="10.5" customHeight="1">
      <c r="A89" s="300" t="s">
        <v>239</v>
      </c>
      <c r="B89" s="306"/>
      <c r="C89" s="307"/>
      <c r="D89" s="303">
        <v>3199</v>
      </c>
      <c r="E89" s="304">
        <v>0</v>
      </c>
      <c r="F89" s="305">
        <v>0</v>
      </c>
      <c r="G89" s="185">
        <f t="shared" si="4"/>
        <v>0</v>
      </c>
      <c r="H89" s="192">
        <v>0</v>
      </c>
      <c r="I89" s="249">
        <f>H89/(J89-K89)*100</f>
        <v>0</v>
      </c>
      <c r="J89" s="299">
        <v>50151</v>
      </c>
      <c r="K89" s="152">
        <v>0</v>
      </c>
    </row>
    <row r="90" spans="1:11" ht="10.5" customHeight="1">
      <c r="A90" s="300" t="s">
        <v>240</v>
      </c>
      <c r="B90" s="306" t="s">
        <v>241</v>
      </c>
      <c r="C90" s="307"/>
      <c r="D90" s="303">
        <v>14238</v>
      </c>
      <c r="E90" s="304">
        <v>0</v>
      </c>
      <c r="F90" s="305">
        <v>-50583</v>
      </c>
      <c r="G90" s="185">
        <f t="shared" si="4"/>
        <v>-36.157832660209444</v>
      </c>
      <c r="H90" s="192">
        <v>0</v>
      </c>
      <c r="I90" s="249">
        <f>H90/(J90-K90)*100</f>
        <v>0</v>
      </c>
      <c r="J90" s="299">
        <v>139895</v>
      </c>
      <c r="K90" s="152">
        <v>0</v>
      </c>
    </row>
    <row r="91" spans="1:11" ht="10.5" customHeight="1">
      <c r="A91" s="309" t="s">
        <v>242</v>
      </c>
      <c r="B91" s="310" t="s">
        <v>243</v>
      </c>
      <c r="C91" s="311"/>
      <c r="D91" s="303">
        <v>14232</v>
      </c>
      <c r="E91" s="304">
        <v>0</v>
      </c>
      <c r="F91" s="312">
        <v>0</v>
      </c>
      <c r="G91" s="313">
        <f t="shared" si="4"/>
        <v>0</v>
      </c>
      <c r="H91" s="314">
        <v>0</v>
      </c>
      <c r="I91" s="259">
        <f t="shared" si="5"/>
        <v>0</v>
      </c>
      <c r="J91" s="299">
        <v>167715</v>
      </c>
      <c r="K91" s="152">
        <v>0</v>
      </c>
    </row>
    <row r="92" spans="1:11" ht="10.5" customHeight="1">
      <c r="A92" s="300" t="s">
        <v>244</v>
      </c>
      <c r="B92" s="301" t="s">
        <v>245</v>
      </c>
      <c r="C92" s="302"/>
      <c r="D92" s="303">
        <v>6107</v>
      </c>
      <c r="E92" s="304">
        <v>0</v>
      </c>
      <c r="F92" s="305">
        <v>-229801</v>
      </c>
      <c r="G92" s="185">
        <f t="shared" si="4"/>
        <v>-1182.8340539427631</v>
      </c>
      <c r="H92" s="192">
        <v>0</v>
      </c>
      <c r="I92" s="249">
        <f t="shared" si="5"/>
        <v>0</v>
      </c>
      <c r="J92" s="299">
        <v>19428</v>
      </c>
      <c r="K92" s="152">
        <v>0</v>
      </c>
    </row>
    <row r="93" spans="1:11" ht="10.5" customHeight="1">
      <c r="A93" s="309" t="s">
        <v>246</v>
      </c>
      <c r="B93" s="310" t="s">
        <v>247</v>
      </c>
      <c r="C93" s="311"/>
      <c r="D93" s="303">
        <v>5232</v>
      </c>
      <c r="E93" s="304">
        <v>0</v>
      </c>
      <c r="F93" s="312">
        <v>-32030</v>
      </c>
      <c r="G93" s="313">
        <f t="shared" si="4"/>
        <v>-90.169472439614879</v>
      </c>
      <c r="H93" s="314">
        <v>11327</v>
      </c>
      <c r="I93" s="259">
        <f>H93/(J93-K93)*100</f>
        <v>31.88728112155847</v>
      </c>
      <c r="J93" s="299">
        <v>35522</v>
      </c>
      <c r="K93" s="152">
        <v>0</v>
      </c>
    </row>
    <row r="94" spans="1:11" ht="10.5" customHeight="1">
      <c r="A94" s="309" t="s">
        <v>248</v>
      </c>
      <c r="B94" s="310" t="s">
        <v>249</v>
      </c>
      <c r="C94" s="311"/>
      <c r="D94" s="303">
        <v>4078</v>
      </c>
      <c r="E94" s="304">
        <v>0</v>
      </c>
      <c r="F94" s="312">
        <v>0</v>
      </c>
      <c r="G94" s="313">
        <f t="shared" si="4"/>
        <v>0</v>
      </c>
      <c r="H94" s="314">
        <v>0</v>
      </c>
      <c r="I94" s="259">
        <f>H94/(J94-K94)*100</f>
        <v>0</v>
      </c>
      <c r="J94" s="299">
        <v>12164</v>
      </c>
      <c r="K94" s="152">
        <v>0</v>
      </c>
    </row>
    <row r="95" spans="1:11" ht="10.5" customHeight="1">
      <c r="A95" s="309" t="s">
        <v>250</v>
      </c>
      <c r="B95" s="310" t="s">
        <v>251</v>
      </c>
      <c r="C95" s="311"/>
      <c r="D95" s="303">
        <v>77003</v>
      </c>
      <c r="E95" s="304">
        <v>0</v>
      </c>
      <c r="F95" s="312">
        <v>0</v>
      </c>
      <c r="G95" s="313">
        <f t="shared" si="4"/>
        <v>0</v>
      </c>
      <c r="H95" s="314">
        <v>0</v>
      </c>
      <c r="I95" s="259">
        <f>H95/(J95-K95)*100</f>
        <v>0</v>
      </c>
      <c r="J95" s="299">
        <v>107916</v>
      </c>
      <c r="K95" s="152">
        <v>0</v>
      </c>
    </row>
    <row r="96" spans="1:11" ht="10.5" customHeight="1">
      <c r="A96" s="309" t="s">
        <v>252</v>
      </c>
      <c r="B96" s="310" t="s">
        <v>312</v>
      </c>
      <c r="C96" s="311"/>
      <c r="D96" s="303">
        <v>10818</v>
      </c>
      <c r="E96" s="304">
        <v>0</v>
      </c>
      <c r="F96" s="312">
        <v>0</v>
      </c>
      <c r="G96" s="313">
        <f t="shared" si="4"/>
        <v>0</v>
      </c>
      <c r="H96" s="314">
        <v>0</v>
      </c>
      <c r="I96" s="259">
        <f t="shared" si="5"/>
        <v>0</v>
      </c>
      <c r="J96" s="299">
        <v>11462</v>
      </c>
      <c r="K96" s="152">
        <v>0</v>
      </c>
    </row>
    <row r="97" spans="1:11" ht="10.5" customHeight="1">
      <c r="A97" s="309" t="s">
        <v>253</v>
      </c>
      <c r="B97" s="310"/>
      <c r="C97" s="311"/>
      <c r="D97" s="303">
        <v>2296</v>
      </c>
      <c r="E97" s="304">
        <v>0</v>
      </c>
      <c r="F97" s="312">
        <v>0</v>
      </c>
      <c r="G97" s="313">
        <f t="shared" si="4"/>
        <v>0</v>
      </c>
      <c r="H97" s="314">
        <v>0</v>
      </c>
      <c r="I97" s="259">
        <f>H97/(J97-K97)*100</f>
        <v>0</v>
      </c>
      <c r="J97" s="299">
        <v>36063</v>
      </c>
      <c r="K97" s="152">
        <v>0</v>
      </c>
    </row>
    <row r="98" spans="1:11" ht="10.5" customHeight="1">
      <c r="A98" s="309" t="s">
        <v>254</v>
      </c>
      <c r="B98" s="310" t="s">
        <v>255</v>
      </c>
      <c r="C98" s="311"/>
      <c r="D98" s="303">
        <v>15987</v>
      </c>
      <c r="E98" s="304">
        <v>0</v>
      </c>
      <c r="F98" s="312">
        <v>0</v>
      </c>
      <c r="G98" s="313">
        <f t="shared" si="4"/>
        <v>0</v>
      </c>
      <c r="H98" s="314">
        <v>0</v>
      </c>
      <c r="I98" s="259">
        <f>H98/(J98-K98)*100</f>
        <v>0</v>
      </c>
      <c r="J98" s="299">
        <v>31669</v>
      </c>
      <c r="K98" s="152">
        <v>0</v>
      </c>
    </row>
    <row r="99" spans="1:11" ht="10.5" customHeight="1">
      <c r="A99" s="309" t="s">
        <v>256</v>
      </c>
      <c r="B99" s="310" t="s">
        <v>313</v>
      </c>
      <c r="C99" s="311"/>
      <c r="D99" s="303">
        <v>0</v>
      </c>
      <c r="E99" s="304">
        <v>2137</v>
      </c>
      <c r="F99" s="312">
        <v>-68560</v>
      </c>
      <c r="G99" s="313">
        <f t="shared" si="4"/>
        <v>-46.73132893920701</v>
      </c>
      <c r="H99" s="314">
        <v>0</v>
      </c>
      <c r="I99" s="259">
        <f t="shared" si="5"/>
        <v>0</v>
      </c>
      <c r="J99" s="299">
        <v>146711</v>
      </c>
      <c r="K99" s="152">
        <v>0</v>
      </c>
    </row>
    <row r="100" spans="1:11" ht="10.5" customHeight="1">
      <c r="A100" s="309" t="s">
        <v>257</v>
      </c>
      <c r="B100" s="310" t="s">
        <v>258</v>
      </c>
      <c r="C100" s="311"/>
      <c r="D100" s="303">
        <v>12388</v>
      </c>
      <c r="E100" s="304">
        <v>0</v>
      </c>
      <c r="F100" s="312">
        <v>0</v>
      </c>
      <c r="G100" s="313">
        <f t="shared" si="4"/>
        <v>0</v>
      </c>
      <c r="H100" s="314">
        <v>0</v>
      </c>
      <c r="I100" s="259">
        <f>H100/(J100-K100)*100</f>
        <v>0</v>
      </c>
      <c r="J100" s="299">
        <v>164139</v>
      </c>
      <c r="K100" s="152">
        <v>0</v>
      </c>
    </row>
    <row r="101" spans="1:11" ht="10.5" customHeight="1">
      <c r="A101" s="309" t="s">
        <v>259</v>
      </c>
      <c r="B101" s="310" t="s">
        <v>260</v>
      </c>
      <c r="C101" s="311"/>
      <c r="D101" s="303">
        <v>935</v>
      </c>
      <c r="E101" s="304">
        <v>0</v>
      </c>
      <c r="F101" s="312">
        <v>0</v>
      </c>
      <c r="G101" s="313">
        <f t="shared" si="4"/>
        <v>0</v>
      </c>
      <c r="H101" s="314">
        <v>0</v>
      </c>
      <c r="I101" s="259">
        <f>H101/(J101-K101)*100</f>
        <v>0</v>
      </c>
      <c r="J101" s="299">
        <v>6869</v>
      </c>
      <c r="K101" s="152">
        <v>0</v>
      </c>
    </row>
    <row r="102" spans="1:11" ht="10.5" customHeight="1">
      <c r="A102" s="309" t="s">
        <v>261</v>
      </c>
      <c r="B102" s="310" t="s">
        <v>262</v>
      </c>
      <c r="C102" s="311"/>
      <c r="D102" s="303">
        <v>35410</v>
      </c>
      <c r="E102" s="304">
        <v>0</v>
      </c>
      <c r="F102" s="312">
        <v>0</v>
      </c>
      <c r="G102" s="313">
        <f t="shared" si="4"/>
        <v>0</v>
      </c>
      <c r="H102" s="314">
        <v>0</v>
      </c>
      <c r="I102" s="259">
        <f>H102/(J102-K102)*100</f>
        <v>0</v>
      </c>
      <c r="J102" s="299">
        <v>44762</v>
      </c>
      <c r="K102" s="152">
        <v>0</v>
      </c>
    </row>
    <row r="103" spans="1:11" ht="10.5" customHeight="1">
      <c r="A103" s="309" t="s">
        <v>263</v>
      </c>
      <c r="B103" s="310" t="s">
        <v>264</v>
      </c>
      <c r="C103" s="311"/>
      <c r="D103" s="303">
        <v>43280</v>
      </c>
      <c r="E103" s="304">
        <v>0</v>
      </c>
      <c r="F103" s="312">
        <v>0</v>
      </c>
      <c r="G103" s="313">
        <f t="shared" si="4"/>
        <v>0</v>
      </c>
      <c r="H103" s="314">
        <v>0</v>
      </c>
      <c r="I103" s="259">
        <f t="shared" si="5"/>
        <v>0</v>
      </c>
      <c r="J103" s="299">
        <v>78500</v>
      </c>
      <c r="K103" s="152">
        <v>0</v>
      </c>
    </row>
    <row r="104" spans="1:11" ht="10.5" customHeight="1">
      <c r="A104" s="309" t="s">
        <v>265</v>
      </c>
      <c r="B104" s="310" t="s">
        <v>266</v>
      </c>
      <c r="C104" s="311"/>
      <c r="D104" s="303">
        <v>30250</v>
      </c>
      <c r="E104" s="304">
        <v>0</v>
      </c>
      <c r="F104" s="312">
        <v>0</v>
      </c>
      <c r="G104" s="313">
        <f t="shared" si="4"/>
        <v>0</v>
      </c>
      <c r="H104" s="314">
        <v>0</v>
      </c>
      <c r="I104" s="259">
        <f t="shared" si="5"/>
        <v>0</v>
      </c>
      <c r="J104" s="299">
        <v>210572</v>
      </c>
      <c r="K104" s="152">
        <v>0</v>
      </c>
    </row>
    <row r="105" spans="1:11" ht="10.5" customHeight="1">
      <c r="A105" s="309" t="s">
        <v>267</v>
      </c>
      <c r="B105" s="310" t="s">
        <v>268</v>
      </c>
      <c r="C105" s="311"/>
      <c r="D105" s="303">
        <v>1952</v>
      </c>
      <c r="E105" s="304">
        <v>0</v>
      </c>
      <c r="F105" s="312">
        <v>0</v>
      </c>
      <c r="G105" s="313">
        <f t="shared" si="4"/>
        <v>0</v>
      </c>
      <c r="H105" s="314">
        <v>0</v>
      </c>
      <c r="I105" s="259">
        <f t="shared" si="5"/>
        <v>0</v>
      </c>
      <c r="J105" s="299">
        <v>15924</v>
      </c>
      <c r="K105" s="152">
        <v>0</v>
      </c>
    </row>
    <row r="106" spans="1:11" ht="10.5" customHeight="1">
      <c r="A106" s="309" t="s">
        <v>269</v>
      </c>
      <c r="B106" s="310" t="s">
        <v>314</v>
      </c>
      <c r="C106" s="311"/>
      <c r="D106" s="303">
        <v>0</v>
      </c>
      <c r="E106" s="304">
        <v>0</v>
      </c>
      <c r="F106" s="312">
        <v>-255865</v>
      </c>
      <c r="G106" s="313">
        <f t="shared" si="4"/>
        <v>-372.44897959183675</v>
      </c>
      <c r="H106" s="314">
        <v>0</v>
      </c>
      <c r="I106" s="259">
        <f t="shared" si="5"/>
        <v>0</v>
      </c>
      <c r="J106" s="299">
        <v>68698</v>
      </c>
      <c r="K106" s="152">
        <v>0</v>
      </c>
    </row>
    <row r="107" spans="1:11" ht="10.5" customHeight="1">
      <c r="A107" s="309" t="s">
        <v>270</v>
      </c>
      <c r="B107" s="310" t="s">
        <v>271</v>
      </c>
      <c r="C107" s="311"/>
      <c r="D107" s="303">
        <v>45487</v>
      </c>
      <c r="E107" s="304">
        <v>0</v>
      </c>
      <c r="F107" s="312">
        <v>-68598</v>
      </c>
      <c r="G107" s="313">
        <f t="shared" si="4"/>
        <v>-130.98470527582057</v>
      </c>
      <c r="H107" s="314">
        <v>366744</v>
      </c>
      <c r="I107" s="259">
        <f t="shared" si="5"/>
        <v>700.28068969467836</v>
      </c>
      <c r="J107" s="299">
        <v>52371</v>
      </c>
      <c r="K107" s="152">
        <v>0</v>
      </c>
    </row>
    <row r="108" spans="1:11" ht="10.5" customHeight="1">
      <c r="A108" s="300" t="s">
        <v>272</v>
      </c>
      <c r="B108" s="306" t="s">
        <v>273</v>
      </c>
      <c r="C108" s="307"/>
      <c r="D108" s="303">
        <v>82527</v>
      </c>
      <c r="E108" s="304">
        <v>0</v>
      </c>
      <c r="F108" s="305">
        <v>0</v>
      </c>
      <c r="G108" s="185">
        <f t="shared" si="4"/>
        <v>0</v>
      </c>
      <c r="H108" s="192">
        <v>0</v>
      </c>
      <c r="I108" s="249">
        <f>H108/(J108-K108)*100</f>
        <v>0</v>
      </c>
      <c r="J108" s="299">
        <v>99548</v>
      </c>
      <c r="K108" s="152">
        <v>0</v>
      </c>
    </row>
    <row r="109" spans="1:11" ht="10.5" customHeight="1">
      <c r="A109" s="300" t="s">
        <v>274</v>
      </c>
      <c r="B109" s="306" t="s">
        <v>275</v>
      </c>
      <c r="C109" s="307"/>
      <c r="D109" s="303">
        <v>2636</v>
      </c>
      <c r="E109" s="304">
        <v>0</v>
      </c>
      <c r="F109" s="305">
        <v>0</v>
      </c>
      <c r="G109" s="185">
        <f t="shared" si="4"/>
        <v>0</v>
      </c>
      <c r="H109" s="192">
        <v>0</v>
      </c>
      <c r="I109" s="249">
        <f>H109/(J109-K109)*100</f>
        <v>0</v>
      </c>
      <c r="J109" s="299">
        <v>10168</v>
      </c>
      <c r="K109" s="152">
        <v>0</v>
      </c>
    </row>
    <row r="110" spans="1:11" ht="9.6" customHeight="1">
      <c r="A110" s="300" t="s">
        <v>276</v>
      </c>
      <c r="B110" s="306" t="s">
        <v>277</v>
      </c>
      <c r="C110" s="307"/>
      <c r="D110" s="303">
        <v>0</v>
      </c>
      <c r="E110" s="304">
        <v>18238</v>
      </c>
      <c r="F110" s="305">
        <v>-41583</v>
      </c>
      <c r="G110" s="185">
        <f t="shared" si="4"/>
        <v>-577.70213948318974</v>
      </c>
      <c r="H110" s="192">
        <v>0</v>
      </c>
      <c r="I110" s="249">
        <f>H110/(J110-K110)*100</f>
        <v>0</v>
      </c>
      <c r="J110" s="299">
        <v>7198</v>
      </c>
      <c r="K110" s="152">
        <v>0</v>
      </c>
    </row>
    <row r="111" spans="1:11" ht="9.6" customHeight="1">
      <c r="A111" s="300" t="s">
        <v>278</v>
      </c>
      <c r="B111" s="306" t="s">
        <v>279</v>
      </c>
      <c r="C111" s="307"/>
      <c r="D111" s="303">
        <v>0</v>
      </c>
      <c r="E111" s="304">
        <v>2743</v>
      </c>
      <c r="F111" s="305">
        <v>0</v>
      </c>
      <c r="G111" s="185">
        <f t="shared" si="4"/>
        <v>0</v>
      </c>
      <c r="H111" s="192">
        <v>0</v>
      </c>
      <c r="I111" s="249">
        <f t="shared" si="5"/>
        <v>0</v>
      </c>
      <c r="J111" s="299">
        <v>25051</v>
      </c>
      <c r="K111" s="152">
        <v>0</v>
      </c>
    </row>
    <row r="112" spans="1:11" ht="10.5" customHeight="1">
      <c r="A112" s="309" t="s">
        <v>280</v>
      </c>
      <c r="B112" s="310" t="s">
        <v>281</v>
      </c>
      <c r="C112" s="311"/>
      <c r="D112" s="303">
        <v>0</v>
      </c>
      <c r="E112" s="304">
        <v>3285</v>
      </c>
      <c r="F112" s="312">
        <v>-865</v>
      </c>
      <c r="G112" s="313">
        <f t="shared" si="4"/>
        <v>-11.326437082624068</v>
      </c>
      <c r="H112" s="314">
        <v>0</v>
      </c>
      <c r="I112" s="259">
        <f>H112/(J112-K112)*100</f>
        <v>0</v>
      </c>
      <c r="J112" s="299">
        <v>7637</v>
      </c>
      <c r="K112" s="152">
        <v>0</v>
      </c>
    </row>
    <row r="113" spans="1:11" ht="10.5" customHeight="1">
      <c r="A113" s="309" t="s">
        <v>282</v>
      </c>
      <c r="B113" s="310" t="s">
        <v>283</v>
      </c>
      <c r="C113" s="311"/>
      <c r="D113" s="303">
        <v>9658</v>
      </c>
      <c r="E113" s="304">
        <v>0</v>
      </c>
      <c r="F113" s="312">
        <v>-36961</v>
      </c>
      <c r="G113" s="313">
        <f t="shared" si="4"/>
        <v>-97.956641577440891</v>
      </c>
      <c r="H113" s="314">
        <v>0</v>
      </c>
      <c r="I113" s="259">
        <f t="shared" si="5"/>
        <v>0</v>
      </c>
      <c r="J113" s="299">
        <v>37732</v>
      </c>
      <c r="K113" s="152">
        <v>0</v>
      </c>
    </row>
    <row r="114" spans="1:11" ht="10.5" customHeight="1">
      <c r="A114" s="300" t="s">
        <v>284</v>
      </c>
      <c r="B114" s="301" t="s">
        <v>285</v>
      </c>
      <c r="C114" s="302"/>
      <c r="D114" s="303">
        <v>0</v>
      </c>
      <c r="E114" s="304">
        <v>62</v>
      </c>
      <c r="F114" s="305">
        <v>0</v>
      </c>
      <c r="G114" s="185">
        <f t="shared" si="4"/>
        <v>0</v>
      </c>
      <c r="H114" s="192">
        <v>0</v>
      </c>
      <c r="I114" s="249">
        <f t="shared" si="5"/>
        <v>0</v>
      </c>
      <c r="J114" s="299">
        <v>722</v>
      </c>
      <c r="K114" s="152">
        <v>0</v>
      </c>
    </row>
    <row r="115" spans="1:11" ht="10.5" customHeight="1">
      <c r="A115" s="300" t="s">
        <v>286</v>
      </c>
      <c r="B115" s="301" t="s">
        <v>315</v>
      </c>
      <c r="C115" s="302"/>
      <c r="D115" s="303">
        <v>0</v>
      </c>
      <c r="E115" s="304">
        <v>22668</v>
      </c>
      <c r="F115" s="305">
        <v>-125498</v>
      </c>
      <c r="G115" s="185">
        <f t="shared" si="4"/>
        <v>-199.14311556832067</v>
      </c>
      <c r="H115" s="192">
        <v>0</v>
      </c>
      <c r="I115" s="249">
        <f t="shared" si="5"/>
        <v>0</v>
      </c>
      <c r="J115" s="299">
        <v>63019</v>
      </c>
      <c r="K115" s="152">
        <v>0</v>
      </c>
    </row>
    <row r="116" spans="1:11" ht="10.5" customHeight="1">
      <c r="A116" s="300" t="s">
        <v>287</v>
      </c>
      <c r="B116" s="301" t="s">
        <v>288</v>
      </c>
      <c r="C116" s="302"/>
      <c r="D116" s="303">
        <v>8117</v>
      </c>
      <c r="E116" s="304">
        <v>0</v>
      </c>
      <c r="F116" s="305">
        <v>0</v>
      </c>
      <c r="G116" s="185">
        <f t="shared" si="4"/>
        <v>0</v>
      </c>
      <c r="H116" s="192">
        <v>0</v>
      </c>
      <c r="I116" s="249">
        <f t="shared" si="5"/>
        <v>0</v>
      </c>
      <c r="J116" s="299">
        <v>23167</v>
      </c>
      <c r="K116" s="152">
        <v>0</v>
      </c>
    </row>
    <row r="117" spans="1:11" ht="10.5" customHeight="1">
      <c r="A117" s="300" t="s">
        <v>289</v>
      </c>
      <c r="B117" s="301" t="s">
        <v>316</v>
      </c>
      <c r="C117" s="302"/>
      <c r="D117" s="303">
        <v>0</v>
      </c>
      <c r="E117" s="304">
        <v>0</v>
      </c>
      <c r="F117" s="305">
        <v>-39440</v>
      </c>
      <c r="G117" s="185">
        <f t="shared" si="4"/>
        <v>-117.44736607009915</v>
      </c>
      <c r="H117" s="192">
        <v>0</v>
      </c>
      <c r="I117" s="249">
        <f t="shared" si="5"/>
        <v>0</v>
      </c>
      <c r="J117" s="299">
        <v>33581</v>
      </c>
      <c r="K117" s="152">
        <v>0</v>
      </c>
    </row>
    <row r="118" spans="1:11" ht="10.5" customHeight="1" thickBot="1">
      <c r="A118" s="315" t="s">
        <v>290</v>
      </c>
      <c r="B118" s="316" t="s">
        <v>291</v>
      </c>
      <c r="C118" s="317"/>
      <c r="D118" s="318">
        <v>4684</v>
      </c>
      <c r="E118" s="319">
        <v>0</v>
      </c>
      <c r="F118" s="320">
        <v>0</v>
      </c>
      <c r="G118" s="321">
        <f t="shared" si="4"/>
        <v>0</v>
      </c>
      <c r="H118" s="322">
        <v>0</v>
      </c>
      <c r="I118" s="323">
        <f t="shared" si="5"/>
        <v>0</v>
      </c>
      <c r="J118" s="299">
        <v>6002</v>
      </c>
      <c r="K118" s="152">
        <v>0</v>
      </c>
    </row>
    <row r="119" spans="1:11" ht="10.5" customHeight="1" thickTop="1">
      <c r="A119" s="224" t="s">
        <v>191</v>
      </c>
      <c r="B119" s="324"/>
      <c r="C119" s="325"/>
      <c r="D119" s="226">
        <f>SUM(D72:D118)</f>
        <v>1695351</v>
      </c>
      <c r="E119" s="326">
        <f>SUM(E72:E118)</f>
        <v>152334</v>
      </c>
      <c r="F119" s="327">
        <f>SUM(F72:F118)</f>
        <v>-1879183</v>
      </c>
      <c r="G119" s="205">
        <f t="shared" si="4"/>
        <v>-13.296278607387595</v>
      </c>
      <c r="H119" s="225">
        <f>SUM(H72:H118)</f>
        <v>378071</v>
      </c>
      <c r="I119" s="227">
        <f>H119/(J119-K119)*100</f>
        <v>2.6750653605176482</v>
      </c>
      <c r="J119" s="152">
        <f>SUM(J72:J118)</f>
        <v>14133150</v>
      </c>
      <c r="K119" s="152">
        <f>SUM(K72:K118)</f>
        <v>0</v>
      </c>
    </row>
    <row r="120" spans="1:11" ht="10.5" customHeight="1">
      <c r="A120" s="228" t="s">
        <v>210</v>
      </c>
      <c r="B120" s="438">
        <v>21</v>
      </c>
      <c r="C120" s="459"/>
      <c r="D120" s="209">
        <v>19</v>
      </c>
      <c r="E120" s="209">
        <v>6</v>
      </c>
      <c r="F120" s="210">
        <v>9</v>
      </c>
      <c r="G120" s="211"/>
      <c r="H120" s="210">
        <v>2</v>
      </c>
      <c r="I120" s="229"/>
      <c r="K120" s="152"/>
    </row>
    <row r="121" spans="1:11" ht="10.5" customHeight="1">
      <c r="A121" s="158"/>
      <c r="B121" s="276"/>
      <c r="C121" s="276"/>
      <c r="D121" s="276"/>
      <c r="E121" s="276"/>
      <c r="F121" s="276"/>
      <c r="G121" s="276"/>
      <c r="H121" s="276"/>
      <c r="I121" s="328"/>
      <c r="J121" s="152" t="s">
        <v>292</v>
      </c>
      <c r="K121" s="152"/>
    </row>
    <row r="122" spans="1:11" ht="10.5" customHeight="1">
      <c r="A122" s="274" t="s">
        <v>293</v>
      </c>
      <c r="B122" s="275"/>
      <c r="C122" s="275"/>
      <c r="D122" s="275"/>
      <c r="E122" s="275"/>
      <c r="F122" s="275"/>
      <c r="G122" s="275"/>
      <c r="H122" s="275"/>
      <c r="I122" s="329"/>
      <c r="J122" s="168" t="s">
        <v>160</v>
      </c>
      <c r="K122" s="169"/>
    </row>
    <row r="123" spans="1:11" ht="10.5" customHeight="1">
      <c r="A123" s="280" t="s">
        <v>202</v>
      </c>
      <c r="B123" s="281" t="s">
        <v>294</v>
      </c>
      <c r="C123" s="289"/>
      <c r="D123" s="330">
        <v>23329</v>
      </c>
      <c r="E123" s="331">
        <v>25659</v>
      </c>
      <c r="F123" s="332"/>
      <c r="G123" s="242">
        <f>F123/(J123-K123)*100</f>
        <v>0</v>
      </c>
      <c r="H123" s="333"/>
      <c r="I123" s="243">
        <f>H123/(J123-K123)*100</f>
        <v>0</v>
      </c>
      <c r="J123" s="152">
        <v>872595</v>
      </c>
      <c r="K123" s="152"/>
    </row>
    <row r="124" spans="1:11" ht="10.5" customHeight="1" thickBot="1">
      <c r="A124" s="155" t="s">
        <v>295</v>
      </c>
      <c r="B124" s="334" t="s">
        <v>296</v>
      </c>
      <c r="C124" s="266"/>
      <c r="D124" s="335"/>
      <c r="E124" s="336">
        <v>15078</v>
      </c>
      <c r="F124" s="337">
        <v>-47979</v>
      </c>
      <c r="G124" s="338">
        <f>F124/(J124-K124)*100</f>
        <v>-25.957886536026919</v>
      </c>
      <c r="H124" s="339">
        <v>0</v>
      </c>
      <c r="I124" s="340">
        <f>H124/(J124-K124)*100</f>
        <v>0</v>
      </c>
      <c r="J124" s="152">
        <v>184834</v>
      </c>
      <c r="K124" s="152"/>
    </row>
    <row r="125" spans="1:11" ht="10.5" customHeight="1" thickTop="1">
      <c r="A125" s="341" t="s">
        <v>4</v>
      </c>
      <c r="B125" s="342"/>
      <c r="C125" s="343"/>
      <c r="D125" s="344">
        <f>SUM(D123:D124)</f>
        <v>23329</v>
      </c>
      <c r="E125" s="345">
        <f>SUM(E123:E124)</f>
        <v>40737</v>
      </c>
      <c r="F125" s="346">
        <f>SUM(F123:F124)</f>
        <v>-47979</v>
      </c>
      <c r="G125" s="205">
        <f>F125/(J125-K125)*100</f>
        <v>-4.5373259102975236</v>
      </c>
      <c r="H125" s="347">
        <f>SUM(H123:H124)</f>
        <v>0</v>
      </c>
      <c r="I125" s="348">
        <f>SUM(I123:I124)</f>
        <v>0</v>
      </c>
      <c r="J125" s="152">
        <f>SUM(J123:J124)</f>
        <v>1057429</v>
      </c>
      <c r="K125" s="152"/>
    </row>
    <row r="126" spans="1:11" ht="10.5" customHeight="1">
      <c r="A126" s="228" t="s">
        <v>210</v>
      </c>
      <c r="B126" s="438">
        <v>2</v>
      </c>
      <c r="C126" s="458"/>
      <c r="D126" s="209">
        <v>1</v>
      </c>
      <c r="E126" s="209">
        <v>1</v>
      </c>
      <c r="F126" s="208">
        <v>1</v>
      </c>
      <c r="G126" s="211"/>
      <c r="H126" s="349"/>
      <c r="I126" s="229"/>
      <c r="K126" s="152"/>
    </row>
    <row r="127" spans="1:11" ht="10.5" customHeight="1">
      <c r="A127" s="158"/>
      <c r="B127" s="276"/>
      <c r="C127" s="276"/>
      <c r="D127" s="276"/>
      <c r="E127" s="276"/>
      <c r="F127" s="276"/>
      <c r="G127" s="350"/>
      <c r="H127" s="276"/>
      <c r="I127" s="328"/>
      <c r="J127" s="152" t="s">
        <v>154</v>
      </c>
      <c r="K127" s="152"/>
    </row>
    <row r="128" spans="1:11" ht="10.5" customHeight="1">
      <c r="A128" s="274" t="s">
        <v>297</v>
      </c>
      <c r="B128" s="275"/>
      <c r="C128" s="275"/>
      <c r="D128" s="275"/>
      <c r="E128" s="275"/>
      <c r="F128" s="275"/>
      <c r="G128" s="350"/>
      <c r="H128" s="275"/>
      <c r="I128" s="329"/>
      <c r="J128" s="152" t="s">
        <v>25</v>
      </c>
      <c r="K128" s="152"/>
    </row>
    <row r="129" spans="1:11" ht="10.5" customHeight="1">
      <c r="A129" s="280" t="s">
        <v>202</v>
      </c>
      <c r="B129" s="281" t="s">
        <v>298</v>
      </c>
      <c r="C129" s="289"/>
      <c r="D129" s="330">
        <v>5732</v>
      </c>
      <c r="E129" s="331"/>
      <c r="F129" s="351"/>
      <c r="G129" s="242">
        <f>F129/(J129-K129)*100</f>
        <v>0</v>
      </c>
      <c r="H129" s="55"/>
      <c r="I129" s="243">
        <f>H129/(J129-K129)*100</f>
        <v>0</v>
      </c>
      <c r="J129" s="152">
        <v>117935</v>
      </c>
      <c r="K129" s="152"/>
    </row>
    <row r="130" spans="1:11" ht="10.5" customHeight="1">
      <c r="A130" s="228" t="s">
        <v>210</v>
      </c>
      <c r="B130" s="438">
        <v>1</v>
      </c>
      <c r="C130" s="458"/>
      <c r="D130" s="209">
        <v>1</v>
      </c>
      <c r="E130" s="209"/>
      <c r="F130" s="210"/>
      <c r="G130" s="211"/>
      <c r="H130" s="80"/>
      <c r="I130" s="229"/>
      <c r="K130" s="152"/>
    </row>
    <row r="131" spans="1:11" ht="10.5" customHeight="1">
      <c r="A131" s="158"/>
      <c r="B131" s="276"/>
      <c r="C131" s="276"/>
      <c r="D131" s="276"/>
      <c r="E131" s="276"/>
      <c r="F131" s="276"/>
      <c r="G131" s="350"/>
      <c r="H131" s="276"/>
      <c r="I131" s="328"/>
      <c r="K131" s="152"/>
    </row>
    <row r="132" spans="1:11" ht="10.5" customHeight="1">
      <c r="A132" s="274" t="s">
        <v>299</v>
      </c>
      <c r="B132" s="275"/>
      <c r="C132" s="275"/>
      <c r="D132" s="275"/>
      <c r="E132" s="275"/>
      <c r="F132" s="275"/>
      <c r="G132" s="350"/>
      <c r="H132" s="275"/>
      <c r="I132" s="329"/>
      <c r="K132" s="152"/>
    </row>
    <row r="133" spans="1:11" ht="10.5" customHeight="1">
      <c r="A133" s="352" t="s">
        <v>300</v>
      </c>
      <c r="B133" s="281"/>
      <c r="C133" s="295"/>
      <c r="D133" s="333">
        <f t="shared" ref="D133:F134" si="6">D64+D68+D119+D125+D129</f>
        <v>1740733</v>
      </c>
      <c r="E133" s="331">
        <f t="shared" si="6"/>
        <v>193071</v>
      </c>
      <c r="F133" s="353">
        <f t="shared" si="6"/>
        <v>-1927162</v>
      </c>
      <c r="G133" s="242">
        <f>F133/(J133-K133)*100</f>
        <v>-12.557415863263778</v>
      </c>
      <c r="H133" s="55">
        <f>H64+H68+H119+H123+H129</f>
        <v>378071</v>
      </c>
      <c r="I133" s="243">
        <f>H133/(J133-K133)*100</f>
        <v>2.4635161822617921</v>
      </c>
      <c r="J133" s="179">
        <f>J64+J68+J119+J125+J129</f>
        <v>15346804</v>
      </c>
      <c r="K133" s="152"/>
    </row>
    <row r="134" spans="1:11" ht="10.5" customHeight="1">
      <c r="A134" s="354" t="s">
        <v>301</v>
      </c>
      <c r="B134" s="438">
        <f>B65+B69+B120+B126+B130</f>
        <v>25</v>
      </c>
      <c r="C134" s="439"/>
      <c r="D134" s="355">
        <f t="shared" si="6"/>
        <v>22</v>
      </c>
      <c r="E134" s="355">
        <f t="shared" si="6"/>
        <v>7</v>
      </c>
      <c r="F134" s="210">
        <f t="shared" si="6"/>
        <v>10</v>
      </c>
      <c r="G134" s="356"/>
      <c r="H134" s="210">
        <f>H65+H69+H120+H124+H130</f>
        <v>2</v>
      </c>
      <c r="I134" s="357"/>
      <c r="K134" s="152"/>
    </row>
    <row r="135" spans="1:11" ht="10.5" customHeight="1">
      <c r="A135" s="275"/>
      <c r="B135" s="276"/>
      <c r="C135" s="358"/>
      <c r="D135" s="276"/>
      <c r="E135" s="276"/>
      <c r="F135" s="276"/>
      <c r="G135" s="276"/>
      <c r="H135" s="276"/>
      <c r="I135" s="276"/>
      <c r="K135" s="152"/>
    </row>
    <row r="136" spans="1:11" ht="12" customHeight="1">
      <c r="A136" s="153" t="s">
        <v>302</v>
      </c>
      <c r="B136" s="216"/>
      <c r="C136" s="216"/>
      <c r="D136" s="216"/>
      <c r="E136" s="216"/>
      <c r="F136" s="216"/>
      <c r="G136" s="216"/>
      <c r="H136" s="216"/>
      <c r="I136" s="216"/>
      <c r="K136" s="152"/>
    </row>
    <row r="137" spans="1:11" ht="10.5" customHeight="1">
      <c r="A137" s="448" t="s">
        <v>143</v>
      </c>
      <c r="B137" s="444" t="s">
        <v>303</v>
      </c>
      <c r="C137" s="445"/>
      <c r="D137" s="155" t="s">
        <v>145</v>
      </c>
      <c r="E137" s="155" t="s">
        <v>145</v>
      </c>
      <c r="F137" s="443" t="s">
        <v>196</v>
      </c>
      <c r="G137" s="435"/>
      <c r="H137" s="443" t="s">
        <v>147</v>
      </c>
      <c r="I137" s="435"/>
      <c r="K137" s="152"/>
    </row>
    <row r="138" spans="1:11" ht="10.5" customHeight="1">
      <c r="A138" s="449"/>
      <c r="B138" s="460"/>
      <c r="C138" s="461"/>
      <c r="D138" s="159" t="s">
        <v>150</v>
      </c>
      <c r="E138" s="159" t="s">
        <v>151</v>
      </c>
      <c r="F138" s="160" t="s">
        <v>152</v>
      </c>
      <c r="G138" s="161" t="s">
        <v>153</v>
      </c>
      <c r="H138" s="160" t="s">
        <v>152</v>
      </c>
      <c r="I138" s="161" t="s">
        <v>153</v>
      </c>
      <c r="K138" s="152"/>
    </row>
    <row r="139" spans="1:11" ht="10.5" customHeight="1">
      <c r="A139" s="450"/>
      <c r="B139" s="462"/>
      <c r="C139" s="463"/>
      <c r="D139" s="165" t="s">
        <v>158</v>
      </c>
      <c r="E139" s="165" t="s">
        <v>158</v>
      </c>
      <c r="F139" s="166" t="s">
        <v>158</v>
      </c>
      <c r="G139" s="167" t="s">
        <v>159</v>
      </c>
      <c r="H139" s="166" t="s">
        <v>158</v>
      </c>
      <c r="I139" s="167" t="s">
        <v>159</v>
      </c>
      <c r="K139" s="152"/>
    </row>
    <row r="140" spans="1:11" ht="10.5" customHeight="1">
      <c r="A140" s="359" t="s">
        <v>304</v>
      </c>
      <c r="B140" s="281"/>
      <c r="C140" s="360"/>
      <c r="D140" s="330">
        <f t="shared" ref="D140:F141" si="7">D35+D40+D55+D133</f>
        <v>7735417</v>
      </c>
      <c r="E140" s="331">
        <f t="shared" si="7"/>
        <v>576957</v>
      </c>
      <c r="F140" s="353">
        <f t="shared" si="7"/>
        <v>-10026032</v>
      </c>
      <c r="G140" s="242">
        <f>F140/(J140-K140)*100</f>
        <v>-19.690329414074739</v>
      </c>
      <c r="H140" s="55">
        <f>H35+H40+H55+H133</f>
        <v>378071</v>
      </c>
      <c r="I140" s="243">
        <f>H140/(J140-K140)*100</f>
        <v>0.74250137361507029</v>
      </c>
      <c r="J140" s="152">
        <f>J35+J40+J55+J133</f>
        <v>50980511</v>
      </c>
      <c r="K140" s="152">
        <f>K35+K40+K55+K133+K119</f>
        <v>61952</v>
      </c>
    </row>
    <row r="141" spans="1:11" ht="10.5" customHeight="1">
      <c r="A141" s="354" t="s">
        <v>301</v>
      </c>
      <c r="B141" s="438">
        <f>B36+B41+B56+B134</f>
        <v>62</v>
      </c>
      <c r="C141" s="439"/>
      <c r="D141" s="209">
        <f t="shared" si="7"/>
        <v>51</v>
      </c>
      <c r="E141" s="209">
        <f t="shared" si="7"/>
        <v>16</v>
      </c>
      <c r="F141" s="80">
        <f t="shared" si="7"/>
        <v>22</v>
      </c>
      <c r="G141" s="229"/>
      <c r="H141" s="80">
        <f>H36+H41+H56+H134</f>
        <v>2</v>
      </c>
      <c r="I141" s="229"/>
      <c r="J141" s="179"/>
    </row>
  </sheetData>
  <mergeCells count="26">
    <mergeCell ref="A137:A139"/>
    <mergeCell ref="B137:C139"/>
    <mergeCell ref="F137:G137"/>
    <mergeCell ref="H137:I137"/>
    <mergeCell ref="B141:C141"/>
    <mergeCell ref="B134:C134"/>
    <mergeCell ref="A44:A46"/>
    <mergeCell ref="B44:C44"/>
    <mergeCell ref="F44:G44"/>
    <mergeCell ref="H44:I44"/>
    <mergeCell ref="B56:C56"/>
    <mergeCell ref="A59:A61"/>
    <mergeCell ref="B59:C61"/>
    <mergeCell ref="F59:G59"/>
    <mergeCell ref="H59:I59"/>
    <mergeCell ref="B65:C65"/>
    <mergeCell ref="B69:C69"/>
    <mergeCell ref="B120:C120"/>
    <mergeCell ref="B126:C126"/>
    <mergeCell ref="B130:C130"/>
    <mergeCell ref="B41:C41"/>
    <mergeCell ref="A3:A5"/>
    <mergeCell ref="B3:C3"/>
    <mergeCell ref="F3:G3"/>
    <mergeCell ref="H3:I3"/>
    <mergeCell ref="B36:C36"/>
  </mergeCells>
  <phoneticPr fontId="3"/>
  <pageMargins left="0.7" right="0.7" top="0.75" bottom="0.75" header="0.3" footer="0.3"/>
  <pageSetup paperSize="9" scale="54" orientation="landscape" r:id="rId1"/>
  <rowBreaks count="1" manualBreakCount="1">
    <brk id="57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（1）</vt:lpstr>
      <vt:lpstr>（2）</vt:lpstr>
      <vt:lpstr>（3）</vt:lpstr>
      <vt:lpstr>'（1）'!Print_Area</vt:lpstr>
      <vt:lpstr>'（2）'!Print_Area</vt:lpstr>
      <vt:lpstr>'（3）'!Print_Area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021282</dc:creator>
  <cp:lastModifiedBy>小野寺祥史</cp:lastModifiedBy>
  <cp:lastPrinted>2023-03-31T02:07:46Z</cp:lastPrinted>
  <dcterms:created xsi:type="dcterms:W3CDTF">2022-12-27T07:12:45Z</dcterms:created>
  <dcterms:modified xsi:type="dcterms:W3CDTF">2023-03-31T10:02:39Z</dcterms:modified>
</cp:coreProperties>
</file>